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15" windowWidth="14850" windowHeight="9315" activeTab="2"/>
  </bookViews>
  <sheets>
    <sheet name="Novosti" sheetId="21" r:id="rId1"/>
    <sheet name="Upute" sheetId="10" r:id="rId2"/>
    <sheet name="RefStr" sheetId="24" r:id="rId3"/>
    <sheet name="Obrazac" sheetId="1" r:id="rId4"/>
    <sheet name="PraviPod" sheetId="7" state="hidden" r:id="rId5"/>
    <sheet name="Kontrole" sheetId="3" r:id="rId6"/>
    <sheet name="ZupOpc" sheetId="20" r:id="rId7"/>
    <sheet name="Djelat" sheetId="11" r:id="rId8"/>
    <sheet name="Promjene" sheetId="23" r:id="rId9"/>
  </sheets>
  <definedNames>
    <definedName name="_xlnm.Print_Titles" localSheetId="3">Obrazac!$24:$24</definedName>
    <definedName name="_xlnm.Print_Area" localSheetId="0">Novosti!$A$2:$H$9</definedName>
    <definedName name="_xlnm.Print_Area" localSheetId="3">Obrazac!$A$3:$K$192</definedName>
    <definedName name="_xlnm.Print_Area" localSheetId="2">RefStr!$A$3:$I$41</definedName>
    <definedName name="_xlnm.Print_Area" localSheetId="1">Upute!$A$2:$H$14</definedName>
  </definedNames>
  <calcPr calcId="144525" fullCalcOnLoad="1"/>
</workbook>
</file>

<file path=xl/calcChain.xml><?xml version="1.0" encoding="utf-8"?>
<calcChain xmlns="http://schemas.openxmlformats.org/spreadsheetml/2006/main">
  <c r="B4" i="7" l="1"/>
  <c r="C4" i="7"/>
  <c r="J4" i="7"/>
  <c r="B5" i="7"/>
  <c r="C5" i="7"/>
  <c r="J5" i="7"/>
  <c r="B7" i="7"/>
  <c r="C7" i="7"/>
  <c r="J7" i="7"/>
  <c r="B8" i="7"/>
  <c r="C8" i="7"/>
  <c r="J8" i="7"/>
  <c r="B10" i="7"/>
  <c r="C10" i="7"/>
  <c r="J10" i="7"/>
  <c r="B11" i="7"/>
  <c r="C11" i="7"/>
  <c r="J11" i="7"/>
  <c r="B14" i="7"/>
  <c r="C14" i="7"/>
  <c r="J14" i="7"/>
  <c r="B15" i="7"/>
  <c r="C15" i="7"/>
  <c r="J15" i="7"/>
  <c r="B16" i="7"/>
  <c r="C16" i="7"/>
  <c r="J16" i="7"/>
  <c r="B17" i="7"/>
  <c r="C17" i="7"/>
  <c r="J17" i="7"/>
  <c r="B18" i="7"/>
  <c r="C18" i="7"/>
  <c r="J18" i="7"/>
  <c r="B19" i="7"/>
  <c r="C19" i="7"/>
  <c r="J19" i="7"/>
  <c r="B20" i="7"/>
  <c r="C20" i="7"/>
  <c r="J20" i="7"/>
  <c r="B21" i="7"/>
  <c r="C21" i="7"/>
  <c r="J21" i="7"/>
  <c r="B23" i="7"/>
  <c r="C23" i="7"/>
  <c r="J23" i="7"/>
  <c r="B24" i="7"/>
  <c r="C24" i="7"/>
  <c r="J24" i="7"/>
  <c r="B27" i="7"/>
  <c r="C27" i="7"/>
  <c r="J27" i="7"/>
  <c r="B28" i="7"/>
  <c r="C28" i="7"/>
  <c r="J28" i="7"/>
  <c r="B29" i="7"/>
  <c r="C29" i="7"/>
  <c r="J29" i="7"/>
  <c r="B30" i="7"/>
  <c r="C30" i="7"/>
  <c r="J30" i="7"/>
  <c r="B31" i="7"/>
  <c r="C31" i="7"/>
  <c r="J31" i="7"/>
  <c r="B32" i="7"/>
  <c r="C32" i="7"/>
  <c r="J32" i="7"/>
  <c r="B35" i="7"/>
  <c r="C35" i="7"/>
  <c r="J35" i="7"/>
  <c r="B36" i="7"/>
  <c r="C36" i="7"/>
  <c r="J36" i="7"/>
  <c r="B37" i="7"/>
  <c r="C37" i="7"/>
  <c r="J37" i="7"/>
  <c r="B39" i="7"/>
  <c r="C39" i="7"/>
  <c r="J39" i="7"/>
  <c r="B40" i="7"/>
  <c r="C40" i="7"/>
  <c r="J40" i="7"/>
  <c r="B41" i="7"/>
  <c r="C41" i="7"/>
  <c r="J41" i="7"/>
  <c r="B43" i="7"/>
  <c r="C43" i="7"/>
  <c r="J43" i="7"/>
  <c r="B44" i="7"/>
  <c r="C44" i="7"/>
  <c r="J44" i="7"/>
  <c r="B48" i="7"/>
  <c r="C48" i="7"/>
  <c r="J48" i="7"/>
  <c r="B49" i="7"/>
  <c r="C49" i="7"/>
  <c r="J49" i="7"/>
  <c r="B50" i="7"/>
  <c r="C50" i="7"/>
  <c r="J50" i="7"/>
  <c r="B51" i="7"/>
  <c r="C51" i="7"/>
  <c r="J51" i="7"/>
  <c r="B52" i="7"/>
  <c r="C52" i="7"/>
  <c r="J52" i="7"/>
  <c r="B54" i="7"/>
  <c r="C54" i="7"/>
  <c r="J54" i="7"/>
  <c r="B55" i="7"/>
  <c r="C55" i="7"/>
  <c r="J55" i="7"/>
  <c r="B56" i="7"/>
  <c r="C56" i="7"/>
  <c r="J56" i="7"/>
  <c r="B57" i="7"/>
  <c r="C57" i="7"/>
  <c r="J57" i="7"/>
  <c r="B60" i="7"/>
  <c r="C60" i="7"/>
  <c r="J60" i="7"/>
  <c r="B61" i="7"/>
  <c r="C61" i="7"/>
  <c r="J61" i="7"/>
  <c r="B62" i="7"/>
  <c r="C62" i="7"/>
  <c r="J62" i="7"/>
  <c r="B64" i="7"/>
  <c r="C64" i="7"/>
  <c r="J64" i="7"/>
  <c r="B65" i="7"/>
  <c r="C65" i="7"/>
  <c r="J65" i="7"/>
  <c r="B66" i="7"/>
  <c r="C66" i="7"/>
  <c r="J66" i="7"/>
  <c r="B67" i="7"/>
  <c r="C67" i="7"/>
  <c r="J67" i="7"/>
  <c r="B69" i="7"/>
  <c r="C69" i="7"/>
  <c r="J69" i="7"/>
  <c r="B70" i="7"/>
  <c r="C70" i="7"/>
  <c r="J70" i="7"/>
  <c r="B71" i="7"/>
  <c r="C71" i="7"/>
  <c r="J71" i="7"/>
  <c r="B72" i="7"/>
  <c r="C72" i="7"/>
  <c r="J72" i="7"/>
  <c r="B74" i="7"/>
  <c r="C74" i="7"/>
  <c r="J74" i="7"/>
  <c r="B75" i="7"/>
  <c r="C75" i="7"/>
  <c r="J75" i="7"/>
  <c r="B76" i="7"/>
  <c r="C76" i="7"/>
  <c r="J76" i="7"/>
  <c r="B77" i="7"/>
  <c r="C77" i="7"/>
  <c r="J77" i="7"/>
  <c r="B79" i="7"/>
  <c r="C79" i="7"/>
  <c r="J79" i="7"/>
  <c r="B80" i="7"/>
  <c r="C80" i="7"/>
  <c r="J80" i="7"/>
  <c r="B81" i="7"/>
  <c r="C81" i="7"/>
  <c r="J81" i="7"/>
  <c r="B82" i="7"/>
  <c r="C82" i="7"/>
  <c r="J82" i="7"/>
  <c r="B83" i="7"/>
  <c r="C83" i="7"/>
  <c r="J83" i="7"/>
  <c r="B84" i="7"/>
  <c r="C84" i="7"/>
  <c r="J84" i="7"/>
  <c r="B85" i="7"/>
  <c r="C85" i="7"/>
  <c r="J85" i="7"/>
  <c r="B86" i="7"/>
  <c r="C86" i="7"/>
  <c r="J86" i="7"/>
  <c r="B87" i="7"/>
  <c r="C87" i="7"/>
  <c r="J87" i="7"/>
  <c r="B89" i="7"/>
  <c r="C89" i="7"/>
  <c r="J89" i="7"/>
  <c r="B90" i="7"/>
  <c r="C90" i="7"/>
  <c r="J90" i="7"/>
  <c r="B91" i="7"/>
  <c r="C91" i="7"/>
  <c r="J91" i="7"/>
  <c r="B92" i="7"/>
  <c r="C92" i="7"/>
  <c r="J92" i="7"/>
  <c r="B94" i="7"/>
  <c r="C94" i="7"/>
  <c r="J94" i="7"/>
  <c r="B95" i="7"/>
  <c r="C95" i="7"/>
  <c r="J95" i="7"/>
  <c r="B96" i="7"/>
  <c r="C96" i="7"/>
  <c r="J96" i="7"/>
  <c r="B97" i="7"/>
  <c r="C97" i="7"/>
  <c r="J97" i="7"/>
  <c r="B98" i="7"/>
  <c r="C98" i="7"/>
  <c r="J98" i="7"/>
  <c r="B99" i="7"/>
  <c r="C99" i="7"/>
  <c r="J99" i="7"/>
  <c r="B101" i="7"/>
  <c r="C101" i="7"/>
  <c r="J101" i="7"/>
  <c r="B103" i="7"/>
  <c r="C103" i="7"/>
  <c r="J103" i="7"/>
  <c r="B104" i="7"/>
  <c r="C104" i="7"/>
  <c r="J104" i="7"/>
  <c r="B105" i="7"/>
  <c r="C105" i="7"/>
  <c r="J105" i="7"/>
  <c r="B107" i="7"/>
  <c r="C107" i="7"/>
  <c r="J107" i="7"/>
  <c r="B108" i="7"/>
  <c r="C108" i="7"/>
  <c r="J108" i="7"/>
  <c r="B109" i="7"/>
  <c r="C109" i="7"/>
  <c r="J109" i="7"/>
  <c r="B110" i="7"/>
  <c r="C110" i="7"/>
  <c r="J110" i="7"/>
  <c r="B113" i="7"/>
  <c r="C113" i="7"/>
  <c r="J113" i="7"/>
  <c r="B114" i="7"/>
  <c r="C114" i="7"/>
  <c r="J114" i="7"/>
  <c r="B115" i="7"/>
  <c r="C115" i="7"/>
  <c r="J115" i="7"/>
  <c r="B118" i="7"/>
  <c r="C118" i="7"/>
  <c r="J118" i="7"/>
  <c r="B119" i="7"/>
  <c r="C119" i="7"/>
  <c r="J119" i="7"/>
  <c r="B120" i="7"/>
  <c r="C120" i="7"/>
  <c r="J120" i="7"/>
  <c r="B121" i="7"/>
  <c r="C121" i="7"/>
  <c r="J121" i="7"/>
  <c r="B123" i="7"/>
  <c r="C123" i="7"/>
  <c r="J123" i="7"/>
  <c r="B124" i="7"/>
  <c r="C124" i="7"/>
  <c r="J124" i="7"/>
  <c r="B125" i="7"/>
  <c r="C125" i="7"/>
  <c r="J125" i="7"/>
  <c r="B126" i="7"/>
  <c r="C126" i="7"/>
  <c r="J126" i="7"/>
  <c r="B128" i="7"/>
  <c r="C128" i="7"/>
  <c r="J128" i="7"/>
  <c r="B129" i="7"/>
  <c r="C129" i="7"/>
  <c r="J129" i="7"/>
  <c r="B130" i="7"/>
  <c r="C130" i="7"/>
  <c r="J130" i="7"/>
  <c r="B131" i="7"/>
  <c r="C131" i="7"/>
  <c r="J131" i="7"/>
  <c r="B137" i="7"/>
  <c r="C137" i="7"/>
  <c r="J137" i="7"/>
  <c r="B138" i="7"/>
  <c r="C138" i="7"/>
  <c r="J138" i="7"/>
  <c r="B141" i="7"/>
  <c r="C141" i="7"/>
  <c r="J141" i="7"/>
  <c r="B142" i="7"/>
  <c r="C142" i="7"/>
  <c r="J142" i="7"/>
  <c r="B143" i="7"/>
  <c r="C143" i="7"/>
  <c r="J143" i="7"/>
  <c r="B145" i="7"/>
  <c r="C145" i="7"/>
  <c r="J145" i="7"/>
  <c r="B146" i="7"/>
  <c r="C146" i="7"/>
  <c r="J146" i="7"/>
  <c r="B147" i="7"/>
  <c r="C147" i="7"/>
  <c r="J147" i="7"/>
  <c r="B148" i="7"/>
  <c r="C148" i="7"/>
  <c r="J148" i="7"/>
  <c r="B149" i="7"/>
  <c r="C149" i="7"/>
  <c r="J149" i="7"/>
  <c r="B150" i="7"/>
  <c r="C150" i="7"/>
  <c r="J150" i="7"/>
  <c r="B151" i="7"/>
  <c r="C151" i="7"/>
  <c r="J151" i="7"/>
  <c r="B152" i="7"/>
  <c r="C152" i="7"/>
  <c r="J152" i="7"/>
  <c r="B153" i="7"/>
  <c r="C153" i="7"/>
  <c r="J153" i="7"/>
  <c r="G24" i="24"/>
  <c r="A24" i="24"/>
  <c r="G23" i="24"/>
  <c r="A23" i="24"/>
  <c r="G22" i="24"/>
  <c r="A22" i="24"/>
  <c r="G21" i="24"/>
  <c r="A21" i="24"/>
  <c r="G20" i="24"/>
  <c r="A20" i="24"/>
  <c r="G19" i="24"/>
  <c r="A19" i="24"/>
  <c r="G18" i="24"/>
  <c r="A18" i="24"/>
  <c r="A111" i="7"/>
  <c r="A58" i="7"/>
  <c r="A45" i="7"/>
  <c r="A134" i="7"/>
  <c r="A135" i="7"/>
  <c r="A136" i="7"/>
  <c r="A139" i="7"/>
  <c r="A140" i="7"/>
  <c r="A2" i="7"/>
  <c r="A3" i="7"/>
  <c r="A4" i="7"/>
  <c r="F4" i="7"/>
  <c r="A5" i="7"/>
  <c r="F5" i="7"/>
  <c r="A6" i="7"/>
  <c r="A7" i="7"/>
  <c r="F7" i="7"/>
  <c r="A8" i="7"/>
  <c r="F8" i="7"/>
  <c r="A9" i="7"/>
  <c r="A10" i="7"/>
  <c r="F10" i="7"/>
  <c r="A11" i="7"/>
  <c r="F11" i="7"/>
  <c r="A12" i="7"/>
  <c r="A13" i="7"/>
  <c r="A14" i="7"/>
  <c r="F14" i="7"/>
  <c r="A15" i="7"/>
  <c r="F15" i="7"/>
  <c r="A16" i="7"/>
  <c r="F16" i="7"/>
  <c r="A17" i="7"/>
  <c r="F17" i="7"/>
  <c r="A18" i="7"/>
  <c r="F18" i="7"/>
  <c r="A19" i="7"/>
  <c r="F19" i="7"/>
  <c r="A20" i="7"/>
  <c r="F20" i="7"/>
  <c r="A21" i="7"/>
  <c r="F21" i="7"/>
  <c r="A22" i="7"/>
  <c r="A23" i="7"/>
  <c r="F23" i="7"/>
  <c r="A24" i="7"/>
  <c r="F24" i="7"/>
  <c r="A25" i="7"/>
  <c r="A26" i="7"/>
  <c r="A27" i="7"/>
  <c r="F27" i="7"/>
  <c r="A28" i="7"/>
  <c r="F28" i="7"/>
  <c r="A29" i="7"/>
  <c r="F29" i="7"/>
  <c r="A30" i="7"/>
  <c r="F30" i="7"/>
  <c r="A31" i="7"/>
  <c r="F31" i="7"/>
  <c r="A32" i="7"/>
  <c r="F32" i="7"/>
  <c r="A33" i="7"/>
  <c r="A34" i="7"/>
  <c r="A35" i="7"/>
  <c r="F35" i="7"/>
  <c r="A36" i="7"/>
  <c r="F36" i="7"/>
  <c r="A37" i="7"/>
  <c r="F37" i="7"/>
  <c r="A38" i="7"/>
  <c r="A39" i="7"/>
  <c r="F39" i="7"/>
  <c r="A40" i="7"/>
  <c r="F40" i="7"/>
  <c r="A41" i="7"/>
  <c r="F41" i="7"/>
  <c r="A42" i="7"/>
  <c r="A43" i="7"/>
  <c r="F43" i="7"/>
  <c r="A44" i="7"/>
  <c r="F44" i="7"/>
  <c r="A46" i="7"/>
  <c r="A47" i="7"/>
  <c r="A48" i="7"/>
  <c r="F48" i="7"/>
  <c r="A49" i="7"/>
  <c r="F49" i="7"/>
  <c r="A50" i="7"/>
  <c r="F50" i="7"/>
  <c r="A51" i="7"/>
  <c r="F51" i="7"/>
  <c r="A52" i="7"/>
  <c r="F52" i="7"/>
  <c r="A53" i="7"/>
  <c r="A54" i="7"/>
  <c r="F54" i="7"/>
  <c r="A55" i="7"/>
  <c r="F55" i="7"/>
  <c r="A56" i="7"/>
  <c r="F56" i="7"/>
  <c r="A57" i="7"/>
  <c r="F57" i="7"/>
  <c r="A59" i="7"/>
  <c r="A60" i="7"/>
  <c r="F60" i="7"/>
  <c r="A61" i="7"/>
  <c r="F61" i="7"/>
  <c r="A62" i="7"/>
  <c r="F62" i="7"/>
  <c r="A63" i="7"/>
  <c r="A64" i="7"/>
  <c r="F64" i="7"/>
  <c r="A65" i="7"/>
  <c r="F65" i="7"/>
  <c r="A66" i="7"/>
  <c r="F66" i="7"/>
  <c r="A67" i="7"/>
  <c r="F67" i="7"/>
  <c r="A68" i="7"/>
  <c r="A69" i="7"/>
  <c r="F69" i="7"/>
  <c r="A70" i="7"/>
  <c r="F70" i="7"/>
  <c r="A71" i="7"/>
  <c r="F71" i="7"/>
  <c r="A72" i="7"/>
  <c r="F72" i="7"/>
  <c r="A73" i="7"/>
  <c r="A74" i="7"/>
  <c r="F74" i="7"/>
  <c r="A75" i="7"/>
  <c r="F75" i="7"/>
  <c r="A76" i="7"/>
  <c r="F76" i="7"/>
  <c r="A77" i="7"/>
  <c r="F77" i="7"/>
  <c r="A78" i="7"/>
  <c r="A79" i="7"/>
  <c r="F79" i="7"/>
  <c r="A80" i="7"/>
  <c r="F80" i="7"/>
  <c r="A81" i="7"/>
  <c r="F81" i="7"/>
  <c r="A82" i="7"/>
  <c r="F82" i="7"/>
  <c r="A83" i="7"/>
  <c r="F83" i="7"/>
  <c r="A84" i="7"/>
  <c r="F84" i="7"/>
  <c r="A85" i="7"/>
  <c r="F85" i="7"/>
  <c r="A86" i="7"/>
  <c r="F86" i="7"/>
  <c r="A87" i="7"/>
  <c r="F87" i="7"/>
  <c r="A88" i="7"/>
  <c r="A89" i="7"/>
  <c r="F89" i="7"/>
  <c r="A90" i="7"/>
  <c r="F90" i="7"/>
  <c r="A91" i="7"/>
  <c r="F91" i="7"/>
  <c r="A92" i="7"/>
  <c r="F92" i="7"/>
  <c r="A93" i="7"/>
  <c r="A94" i="7"/>
  <c r="F94" i="7"/>
  <c r="A95" i="7"/>
  <c r="F95" i="7"/>
  <c r="A96" i="7"/>
  <c r="F96" i="7"/>
  <c r="A97" i="7"/>
  <c r="F97" i="7"/>
  <c r="A98" i="7"/>
  <c r="F98" i="7"/>
  <c r="A99" i="7"/>
  <c r="F99" i="7"/>
  <c r="A100" i="7"/>
  <c r="A101" i="7"/>
  <c r="F101" i="7"/>
  <c r="A102" i="7"/>
  <c r="A103" i="7"/>
  <c r="F103" i="7"/>
  <c r="A104" i="7"/>
  <c r="F104" i="7"/>
  <c r="A105" i="7"/>
  <c r="F105" i="7"/>
  <c r="A106" i="7"/>
  <c r="A107" i="7"/>
  <c r="F107" i="7"/>
  <c r="A108" i="7"/>
  <c r="F108" i="7"/>
  <c r="A109" i="7"/>
  <c r="F109" i="7"/>
  <c r="A110" i="7"/>
  <c r="F110" i="7"/>
  <c r="A112" i="7"/>
  <c r="A113" i="7"/>
  <c r="F113" i="7"/>
  <c r="A114" i="7"/>
  <c r="F114" i="7"/>
  <c r="A115" i="7"/>
  <c r="F115" i="7"/>
  <c r="A116" i="7"/>
  <c r="A117" i="7"/>
  <c r="A118" i="7"/>
  <c r="F118" i="7"/>
  <c r="A119" i="7"/>
  <c r="F119" i="7"/>
  <c r="A120" i="7"/>
  <c r="F120" i="7"/>
  <c r="A121" i="7"/>
  <c r="F121" i="7"/>
  <c r="A122" i="7"/>
  <c r="A123" i="7"/>
  <c r="F123" i="7"/>
  <c r="A124" i="7"/>
  <c r="F124" i="7"/>
  <c r="A125" i="7"/>
  <c r="F125" i="7"/>
  <c r="A126" i="7"/>
  <c r="F126" i="7"/>
  <c r="A127" i="7"/>
  <c r="A128" i="7"/>
  <c r="F128" i="7"/>
  <c r="A129" i="7"/>
  <c r="F129" i="7"/>
  <c r="A130" i="7"/>
  <c r="F130" i="7"/>
  <c r="A131" i="7"/>
  <c r="F131" i="7"/>
  <c r="A132" i="7"/>
  <c r="A133" i="7"/>
  <c r="A137" i="7"/>
  <c r="F137" i="7"/>
  <c r="A138" i="7"/>
  <c r="F138" i="7"/>
  <c r="A141" i="7"/>
  <c r="F141" i="7"/>
  <c r="A142" i="7"/>
  <c r="F142" i="7"/>
  <c r="A143" i="7"/>
  <c r="F143" i="7"/>
  <c r="A144" i="7"/>
  <c r="A145" i="7"/>
  <c r="F145" i="7"/>
  <c r="A146" i="7"/>
  <c r="F146" i="7"/>
  <c r="A147" i="7"/>
  <c r="F147" i="7"/>
  <c r="A148" i="7"/>
  <c r="F148" i="7"/>
  <c r="A149" i="7"/>
  <c r="F149" i="7"/>
  <c r="A150" i="7"/>
  <c r="F150" i="7"/>
  <c r="A151" i="7"/>
  <c r="F151" i="7"/>
  <c r="A152" i="7"/>
  <c r="F152" i="7"/>
  <c r="A153" i="7"/>
  <c r="F153" i="7"/>
  <c r="A154" i="7"/>
  <c r="G39" i="7"/>
  <c r="G38" i="7"/>
  <c r="G29" i="7"/>
  <c r="G26" i="7"/>
  <c r="G23" i="7"/>
  <c r="G22" i="7"/>
  <c r="G21" i="7"/>
  <c r="G20" i="7"/>
  <c r="G18" i="7"/>
  <c r="G10" i="7"/>
  <c r="G8" i="7"/>
  <c r="G7" i="7"/>
  <c r="G6" i="7"/>
  <c r="G5" i="7"/>
  <c r="G4" i="7"/>
  <c r="G3" i="7"/>
  <c r="J184" i="1"/>
  <c r="C154" i="7" s="1"/>
  <c r="I184" i="1"/>
  <c r="B154" i="7" s="1"/>
  <c r="J171" i="1"/>
  <c r="C144" i="7" s="1"/>
  <c r="I171" i="1"/>
  <c r="B144" i="7" s="1"/>
  <c r="J159" i="1"/>
  <c r="C133" i="7" s="1"/>
  <c r="I159" i="1"/>
  <c r="B133" i="7" s="1"/>
  <c r="J158" i="1"/>
  <c r="C132" i="7" s="1"/>
  <c r="I158" i="1"/>
  <c r="B132" i="7" s="1"/>
  <c r="J143" i="1"/>
  <c r="C117" i="7" s="1"/>
  <c r="I143" i="1"/>
  <c r="B117" i="7" s="1"/>
  <c r="J148" i="1"/>
  <c r="C122" i="7" s="1"/>
  <c r="I148" i="1"/>
  <c r="B122" i="7" s="1"/>
  <c r="J13" i="3"/>
  <c r="K14" i="3"/>
  <c r="L14" i="3"/>
  <c r="K14" i="1"/>
  <c r="G9" i="7" s="1"/>
  <c r="J4" i="3"/>
  <c r="K5" i="3"/>
  <c r="L5" i="3"/>
  <c r="M5" i="3"/>
  <c r="J5" i="3"/>
  <c r="J6" i="3"/>
  <c r="J8" i="3"/>
  <c r="J9" i="3"/>
  <c r="A4" i="3"/>
  <c r="A5" i="3"/>
  <c r="A6" i="3"/>
  <c r="A8" i="3"/>
  <c r="A9" i="3"/>
  <c r="A13" i="3"/>
  <c r="A5" i="1"/>
  <c r="I14" i="1"/>
  <c r="I16" i="1"/>
  <c r="D18" i="1"/>
  <c r="I20" i="1"/>
  <c r="J22" i="1"/>
  <c r="I28" i="1"/>
  <c r="B3" i="7" s="1"/>
  <c r="J28" i="1"/>
  <c r="C3" i="7" s="1"/>
  <c r="K28" i="1"/>
  <c r="K29" i="1"/>
  <c r="K30" i="1"/>
  <c r="I31" i="1"/>
  <c r="B6" i="7" s="1"/>
  <c r="J31" i="1"/>
  <c r="C6" i="7" s="1"/>
  <c r="K31" i="1"/>
  <c r="K32" i="1"/>
  <c r="K33" i="1"/>
  <c r="I34" i="1"/>
  <c r="B9" i="7" s="1"/>
  <c r="J34" i="1"/>
  <c r="C9" i="7" s="1"/>
  <c r="K34" i="1"/>
  <c r="K35" i="1"/>
  <c r="K36" i="1"/>
  <c r="I38" i="1"/>
  <c r="B13" i="7" s="1"/>
  <c r="J38" i="1"/>
  <c r="C13" i="7" s="1"/>
  <c r="K38" i="1"/>
  <c r="K39" i="1"/>
  <c r="K40" i="1"/>
  <c r="K41" i="1"/>
  <c r="K42" i="1"/>
  <c r="K43" i="1"/>
  <c r="K44" i="1"/>
  <c r="K45" i="1"/>
  <c r="K46" i="1"/>
  <c r="I47" i="1"/>
  <c r="B22" i="7" s="1"/>
  <c r="J47" i="1"/>
  <c r="C22" i="7" s="1"/>
  <c r="K47" i="1"/>
  <c r="K48" i="1"/>
  <c r="K49" i="1"/>
  <c r="I51" i="1"/>
  <c r="B26" i="7" s="1"/>
  <c r="J51" i="1"/>
  <c r="C26" i="7" s="1"/>
  <c r="K51" i="1"/>
  <c r="K52" i="1"/>
  <c r="K53" i="1"/>
  <c r="K54" i="1"/>
  <c r="K55" i="1"/>
  <c r="K56" i="1"/>
  <c r="K57" i="1"/>
  <c r="I59" i="1"/>
  <c r="B34" i="7" s="1"/>
  <c r="J59" i="1"/>
  <c r="C34" i="7" s="1"/>
  <c r="K59" i="1"/>
  <c r="K60" i="1"/>
  <c r="K61" i="1"/>
  <c r="K62" i="1"/>
  <c r="I63" i="1"/>
  <c r="B38" i="7" s="1"/>
  <c r="J63" i="1"/>
  <c r="C38" i="7" s="1"/>
  <c r="K63" i="1"/>
  <c r="K64" i="1"/>
  <c r="K65" i="1"/>
  <c r="K66" i="1"/>
  <c r="I67" i="1"/>
  <c r="B42" i="7" s="1"/>
  <c r="J67" i="1"/>
  <c r="C42" i="7" s="1"/>
  <c r="K67" i="1"/>
  <c r="K68" i="1"/>
  <c r="K69" i="1"/>
  <c r="I73" i="1"/>
  <c r="B47" i="7" s="1"/>
  <c r="J73" i="1"/>
  <c r="C47" i="7" s="1"/>
  <c r="K73" i="1"/>
  <c r="K74" i="1"/>
  <c r="K75" i="1"/>
  <c r="K76" i="1"/>
  <c r="K77" i="1"/>
  <c r="K78" i="1"/>
  <c r="I79" i="1"/>
  <c r="B53" i="7" s="1"/>
  <c r="J79" i="1"/>
  <c r="C53" i="7" s="1"/>
  <c r="K79" i="1"/>
  <c r="K80" i="1"/>
  <c r="K81" i="1"/>
  <c r="K82" i="1"/>
  <c r="K83" i="1"/>
  <c r="I85" i="1"/>
  <c r="B59" i="7" s="1"/>
  <c r="J85" i="1"/>
  <c r="C59" i="7" s="1"/>
  <c r="K85" i="1"/>
  <c r="K86" i="1"/>
  <c r="K87" i="1"/>
  <c r="K88" i="1"/>
  <c r="I89" i="1"/>
  <c r="B63" i="7" s="1"/>
  <c r="J89" i="1"/>
  <c r="C63" i="7" s="1"/>
  <c r="K89" i="1"/>
  <c r="K90" i="1"/>
  <c r="K91" i="1"/>
  <c r="K92" i="1"/>
  <c r="K93" i="1"/>
  <c r="I94" i="1"/>
  <c r="B68" i="7" s="1"/>
  <c r="J94" i="1"/>
  <c r="C68" i="7" s="1"/>
  <c r="K94" i="1"/>
  <c r="K95" i="1"/>
  <c r="K96" i="1"/>
  <c r="K97" i="1"/>
  <c r="K98" i="1"/>
  <c r="I99" i="1"/>
  <c r="B73" i="7" s="1"/>
  <c r="J99" i="1"/>
  <c r="C73" i="7" s="1"/>
  <c r="K99" i="1"/>
  <c r="K100" i="1"/>
  <c r="K101" i="1"/>
  <c r="K102" i="1"/>
  <c r="K103" i="1"/>
  <c r="I104" i="1"/>
  <c r="B78" i="7" s="1"/>
  <c r="J104" i="1"/>
  <c r="C78" i="7" s="1"/>
  <c r="K104" i="1"/>
  <c r="K105" i="1"/>
  <c r="K106" i="1"/>
  <c r="K107" i="1"/>
  <c r="K108" i="1"/>
  <c r="K109" i="1"/>
  <c r="K110" i="1"/>
  <c r="K111" i="1"/>
  <c r="K112" i="1"/>
  <c r="K113" i="1"/>
  <c r="I114" i="1"/>
  <c r="B88" i="7" s="1"/>
  <c r="J114" i="1"/>
  <c r="C88" i="7" s="1"/>
  <c r="K114" i="1"/>
  <c r="K115" i="1"/>
  <c r="K116" i="1"/>
  <c r="K117" i="1"/>
  <c r="K118" i="1"/>
  <c r="I119" i="1"/>
  <c r="B93" i="7" s="1"/>
  <c r="J119" i="1"/>
  <c r="C93" i="7" s="1"/>
  <c r="K119" i="1"/>
  <c r="K120" i="1"/>
  <c r="K121" i="1"/>
  <c r="K122" i="1"/>
  <c r="K123" i="1"/>
  <c r="K124" i="1"/>
  <c r="K125" i="1"/>
  <c r="K127" i="1"/>
  <c r="I128" i="1"/>
  <c r="B102" i="7" s="1"/>
  <c r="J128" i="1"/>
  <c r="C102" i="7" s="1"/>
  <c r="K128" i="1"/>
  <c r="K129" i="1"/>
  <c r="K130" i="1"/>
  <c r="K131" i="1"/>
  <c r="I132" i="1"/>
  <c r="B106" i="7" s="1"/>
  <c r="J132" i="1"/>
  <c r="C106" i="7" s="1"/>
  <c r="K132" i="1"/>
  <c r="K133" i="1"/>
  <c r="K134" i="1"/>
  <c r="K135" i="1"/>
  <c r="K136" i="1"/>
  <c r="I138" i="1"/>
  <c r="B112" i="7" s="1"/>
  <c r="J138" i="1"/>
  <c r="K138" i="1"/>
  <c r="K139" i="1"/>
  <c r="K140" i="1"/>
  <c r="K141" i="1"/>
  <c r="K143" i="1"/>
  <c r="K144" i="1"/>
  <c r="K145" i="1"/>
  <c r="K146" i="1"/>
  <c r="K147" i="1"/>
  <c r="K148" i="1"/>
  <c r="K149" i="1"/>
  <c r="K150" i="1"/>
  <c r="K151" i="1"/>
  <c r="K152" i="1"/>
  <c r="I153" i="1"/>
  <c r="B127" i="7" s="1"/>
  <c r="J153" i="1"/>
  <c r="C127" i="7" s="1"/>
  <c r="K153" i="1"/>
  <c r="K154" i="1"/>
  <c r="K155" i="1"/>
  <c r="K156" i="1"/>
  <c r="K157" i="1"/>
  <c r="K158" i="1"/>
  <c r="K159" i="1"/>
  <c r="K163" i="1"/>
  <c r="K164" i="1"/>
  <c r="K168" i="1"/>
  <c r="K169" i="1"/>
  <c r="K170" i="1"/>
  <c r="K171" i="1"/>
  <c r="K172" i="1"/>
  <c r="K173" i="1"/>
  <c r="K176" i="1"/>
  <c r="K177" i="1"/>
  <c r="K178" i="1"/>
  <c r="K179" i="1"/>
  <c r="K180" i="1"/>
  <c r="K181" i="1"/>
  <c r="K183" i="1"/>
  <c r="K184" i="1"/>
  <c r="H3" i="24"/>
  <c r="A4" i="24"/>
  <c r="A5" i="24"/>
  <c r="A6" i="24"/>
  <c r="A7" i="24"/>
  <c r="C7" i="24"/>
  <c r="A9" i="24"/>
  <c r="C9" i="24"/>
  <c r="A11" i="24"/>
  <c r="D11" i="24"/>
  <c r="E11" i="24"/>
  <c r="H11" i="24"/>
  <c r="B13" i="24"/>
  <c r="E13" i="24"/>
  <c r="A17" i="24"/>
  <c r="G17" i="24"/>
  <c r="A25" i="24"/>
  <c r="G25" i="24"/>
  <c r="H25" i="24"/>
  <c r="I25" i="24"/>
  <c r="A26" i="24"/>
  <c r="G26" i="24"/>
  <c r="H26" i="24"/>
  <c r="I26" i="24"/>
  <c r="A28" i="24"/>
  <c r="C28" i="24"/>
  <c r="F28" i="24"/>
  <c r="A30" i="24"/>
  <c r="F30" i="24"/>
  <c r="A3" i="10"/>
  <c r="J127" i="7" l="1"/>
  <c r="F127" i="7"/>
  <c r="C112" i="7"/>
  <c r="J137" i="1"/>
  <c r="C111" i="7" s="1"/>
  <c r="J112" i="7"/>
  <c r="F112" i="7"/>
  <c r="I137" i="1"/>
  <c r="J106" i="7"/>
  <c r="F106" i="7"/>
  <c r="J102" i="7"/>
  <c r="F102" i="7"/>
  <c r="J126" i="1"/>
  <c r="I126" i="1"/>
  <c r="J122" i="7"/>
  <c r="F122" i="7"/>
  <c r="J117" i="7"/>
  <c r="F117" i="7"/>
  <c r="J132" i="7"/>
  <c r="F132" i="7"/>
  <c r="J133" i="7"/>
  <c r="F133" i="7"/>
  <c r="J144" i="7"/>
  <c r="F144" i="7"/>
  <c r="J154" i="7"/>
  <c r="F154" i="7"/>
  <c r="J93" i="7"/>
  <c r="J88" i="7"/>
  <c r="J78" i="7"/>
  <c r="J73" i="7"/>
  <c r="J68" i="7"/>
  <c r="J63" i="7"/>
  <c r="J59" i="7"/>
  <c r="J53" i="7"/>
  <c r="J47" i="7"/>
  <c r="J72" i="1"/>
  <c r="I72" i="1"/>
  <c r="J42" i="7"/>
  <c r="J38" i="7"/>
  <c r="J34" i="7"/>
  <c r="J58" i="1"/>
  <c r="C33" i="7" s="1"/>
  <c r="I58" i="1"/>
  <c r="J26" i="7"/>
  <c r="J50" i="1"/>
  <c r="I50" i="1"/>
  <c r="J22" i="7"/>
  <c r="J13" i="7"/>
  <c r="J37" i="1"/>
  <c r="C12" i="7" s="1"/>
  <c r="I37" i="1"/>
  <c r="J9" i="7"/>
  <c r="J6" i="7"/>
  <c r="J3" i="7"/>
  <c r="J27" i="1"/>
  <c r="I27" i="1"/>
  <c r="I142" i="1"/>
  <c r="J142" i="1"/>
  <c r="C116" i="7" s="1"/>
  <c r="F93" i="7"/>
  <c r="F88" i="7"/>
  <c r="F78" i="7"/>
  <c r="F73" i="7"/>
  <c r="F68" i="7"/>
  <c r="F63" i="7"/>
  <c r="F59" i="7"/>
  <c r="F53" i="7"/>
  <c r="F47" i="7"/>
  <c r="F42" i="7"/>
  <c r="F38" i="7"/>
  <c r="F34" i="7"/>
  <c r="F26" i="7"/>
  <c r="F22" i="7"/>
  <c r="F13" i="7"/>
  <c r="F9" i="7"/>
  <c r="F6" i="7"/>
  <c r="F3" i="7"/>
  <c r="I84" i="1"/>
  <c r="J84" i="1"/>
  <c r="C58" i="7" l="1"/>
  <c r="I20" i="24"/>
  <c r="B58" i="7"/>
  <c r="H20" i="24"/>
  <c r="K84" i="1"/>
  <c r="B116" i="7"/>
  <c r="K142" i="1"/>
  <c r="B2" i="7"/>
  <c r="K27" i="1"/>
  <c r="H17" i="24"/>
  <c r="C2" i="7"/>
  <c r="I17" i="24"/>
  <c r="B12" i="7"/>
  <c r="K37" i="1"/>
  <c r="B25" i="7"/>
  <c r="H18" i="24"/>
  <c r="K50" i="1"/>
  <c r="C25" i="7"/>
  <c r="I18" i="24"/>
  <c r="B33" i="7"/>
  <c r="K58" i="1"/>
  <c r="B46" i="7"/>
  <c r="I71" i="1"/>
  <c r="H19" i="24"/>
  <c r="N14" i="3"/>
  <c r="K72" i="1"/>
  <c r="C46" i="7"/>
  <c r="J71" i="1"/>
  <c r="I19" i="24"/>
  <c r="M14" i="3"/>
  <c r="J14" i="3" s="1"/>
  <c r="B100" i="7"/>
  <c r="H21" i="24"/>
  <c r="K126" i="1"/>
  <c r="C100" i="7"/>
  <c r="I21" i="24"/>
  <c r="B111" i="7"/>
  <c r="K137" i="1"/>
  <c r="J111" i="7" l="1"/>
  <c r="F111" i="7"/>
  <c r="J100" i="7"/>
  <c r="F100" i="7"/>
  <c r="J1" i="3"/>
  <c r="A14" i="3"/>
  <c r="C45" i="7"/>
  <c r="J160" i="1"/>
  <c r="B45" i="7"/>
  <c r="I160" i="1"/>
  <c r="K71" i="1"/>
  <c r="J46" i="7"/>
  <c r="F46" i="7"/>
  <c r="J33" i="7"/>
  <c r="F33" i="7"/>
  <c r="J25" i="7"/>
  <c r="F25" i="7"/>
  <c r="J12" i="7"/>
  <c r="F12" i="7"/>
  <c r="J2" i="7"/>
  <c r="F2" i="7"/>
  <c r="J116" i="7"/>
  <c r="F116" i="7"/>
  <c r="J58" i="7"/>
  <c r="F58" i="7"/>
  <c r="B134" i="7" l="1"/>
  <c r="I162" i="1"/>
  <c r="H22" i="24"/>
  <c r="K160" i="1"/>
  <c r="I161" i="1"/>
  <c r="J45" i="7"/>
  <c r="F45" i="7"/>
  <c r="C134" i="7"/>
  <c r="J162" i="1"/>
  <c r="I22" i="24"/>
  <c r="J161" i="1"/>
  <c r="C135" i="7" l="1"/>
  <c r="J165" i="1"/>
  <c r="C136" i="7"/>
  <c r="J166" i="1"/>
  <c r="B135" i="7"/>
  <c r="I165" i="1"/>
  <c r="K161" i="1"/>
  <c r="B136" i="7"/>
  <c r="I166" i="1"/>
  <c r="K162" i="1"/>
  <c r="J134" i="7"/>
  <c r="F134" i="7"/>
  <c r="B140" i="7" l="1"/>
  <c r="H24" i="24"/>
  <c r="K166" i="1"/>
  <c r="J136" i="7"/>
  <c r="F136" i="7"/>
  <c r="B139" i="7"/>
  <c r="H23" i="24"/>
  <c r="K165" i="1"/>
  <c r="J135" i="7"/>
  <c r="F135" i="7"/>
  <c r="C140" i="7"/>
  <c r="I24" i="24"/>
  <c r="C139" i="7"/>
  <c r="I23" i="24"/>
  <c r="J139" i="7" l="1"/>
  <c r="F139" i="7"/>
  <c r="J10" i="3"/>
  <c r="A10" i="3" s="1"/>
  <c r="J140" i="7"/>
  <c r="G37" i="7" s="1"/>
  <c r="J11" i="3" s="1"/>
  <c r="A11" i="3" s="1"/>
  <c r="F140" i="7"/>
  <c r="G27" i="7" s="1"/>
  <c r="J8" i="1" s="1"/>
  <c r="J7" i="3" l="1"/>
  <c r="G13" i="24"/>
  <c r="J2" i="3" l="1"/>
  <c r="C20" i="1" s="1"/>
  <c r="A7" i="3"/>
</calcChain>
</file>

<file path=xl/comments1.xml><?xml version="1.0" encoding="utf-8"?>
<comments xmlns="http://schemas.openxmlformats.org/spreadsheetml/2006/main">
  <authors>
    <author>Željko Strunjak</author>
  </authors>
  <commentList>
    <comment ref="A6" authorId="0">
      <text>
        <r>
          <rPr>
            <b/>
            <sz val="8"/>
            <color indexed="81"/>
            <rFont val="Tahoma"/>
            <charset val="238"/>
          </rPr>
          <t>Naputak:</t>
        </r>
        <r>
          <rPr>
            <sz val="8"/>
            <color indexed="81"/>
            <rFont val="Tahoma"/>
            <charset val="238"/>
          </rPr>
          <t xml:space="preserve">
Obvezno unesite puni naziv neprofitne organizacije</t>
        </r>
      </text>
    </comment>
    <comment ref="C6" authorId="0">
      <text>
        <r>
          <rPr>
            <b/>
            <sz val="8"/>
            <color indexed="81"/>
            <rFont val="Tahoma"/>
            <charset val="238"/>
          </rPr>
          <t>Naputak:</t>
        </r>
        <r>
          <rPr>
            <sz val="8"/>
            <color indexed="81"/>
            <rFont val="Tahoma"/>
            <charset val="238"/>
          </rPr>
          <t xml:space="preserve">
Obvezno unesite puni naziv neprofitne organizacije</t>
        </r>
      </text>
    </comment>
    <comment ref="I6" authorId="0">
      <text>
        <r>
          <rPr>
            <sz val="8"/>
            <color indexed="81"/>
            <rFont val="Arial CE"/>
            <family val="2"/>
            <charset val="238"/>
          </rPr>
          <t>Razdoblje se upisuje na način GGGG-MM gdje GGGG označava godinu za koju se predaje obrazac a MM mjesec kojim završava razdoblje, primjerice:
2009-06 za I. - VI. 2009.
S obzirom da se je obrazac mijenjao u odnosu na 2008. godinu, u ovoj verziji nije mogu odabir drugog razdoblja od navedenog.</t>
        </r>
      </text>
    </comment>
    <comment ref="K6" authorId="0">
      <text>
        <r>
          <rPr>
            <sz val="8"/>
            <color indexed="81"/>
            <rFont val="Arial CE"/>
            <family val="2"/>
            <charset val="238"/>
          </rPr>
          <t>Razdoblje se upisuje na način GGGG-MM gdje GGGG označava godinu za koju se predaje obrazac a MM mjesec kojim završava razdoblje, primjerice:
2009-06 za I. - VI. 2009.
S obzirom da se je obrazac mijenjao u odnosu na 2008. godinu, u ovoj verziji nije mogu odabir drugog razdoblja od navedenog.</t>
        </r>
      </text>
    </comment>
    <comment ref="A8" authorId="0">
      <text>
        <r>
          <rPr>
            <b/>
            <sz val="8"/>
            <color indexed="81"/>
            <rFont val="Tahoma"/>
            <charset val="238"/>
          </rPr>
          <t>Naputak:</t>
        </r>
        <r>
          <rPr>
            <sz val="8"/>
            <color indexed="81"/>
            <rFont val="Tahoma"/>
            <charset val="238"/>
          </rPr>
          <t xml:space="preserve">
Unesite samo broj pošte bez naziva pripadajućeg mjesta, Excel datoteka dozvoljava unos poštanskog broja u granicama 10000 do 60000.</t>
        </r>
      </text>
    </comment>
    <comment ref="C8" authorId="0">
      <text>
        <r>
          <rPr>
            <b/>
            <sz val="8"/>
            <color indexed="81"/>
            <rFont val="Tahoma"/>
            <charset val="238"/>
          </rPr>
          <t>Naputak:</t>
        </r>
        <r>
          <rPr>
            <sz val="8"/>
            <color indexed="81"/>
            <rFont val="Tahoma"/>
            <charset val="238"/>
          </rPr>
          <t xml:space="preserve">
Unesite samo broj pošte bez naziva pripadajućeg mjesta, Excel datoteka dozvoljava unos poštanskog broja u granicama 10000 do 60000.</t>
        </r>
      </text>
    </comment>
    <comment ref="D8" authorId="0">
      <text>
        <r>
          <rPr>
            <b/>
            <sz val="8"/>
            <color indexed="81"/>
            <rFont val="Tahoma"/>
            <charset val="238"/>
          </rPr>
          <t>Naputak:</t>
        </r>
        <r>
          <rPr>
            <sz val="8"/>
            <color indexed="81"/>
            <rFont val="Tahoma"/>
            <charset val="238"/>
          </rPr>
          <t xml:space="preserve">
Broj registra neprofitne organizacije (RNO) unesite ako ga imate, ako nemate polje ostavite prazno jer u vrijeme izrade ove Excel datoteke Registar još nije bio ustrojen u potpunosti pa tako ni RNO broj nije bio obvezan podatak.</t>
        </r>
      </text>
    </comment>
    <comment ref="E8" authorId="0">
      <text>
        <r>
          <rPr>
            <b/>
            <sz val="8"/>
            <color indexed="81"/>
            <rFont val="Tahoma"/>
            <charset val="238"/>
          </rPr>
          <t>Naputak:</t>
        </r>
        <r>
          <rPr>
            <sz val="8"/>
            <color indexed="81"/>
            <rFont val="Tahoma"/>
            <charset val="238"/>
          </rPr>
          <t xml:space="preserve">
Broj registra neprofitne organizacije (RNO) je obvezan podatak. Ako neprofitnoj organizaciji još nije dodijeljen RNO - potrebno je prijaviti se u Registar neprofitnih organizacija (link na radnom listu Novosti).</t>
        </r>
      </text>
    </comment>
    <comment ref="F8" authorId="0">
      <text>
        <r>
          <rPr>
            <b/>
            <sz val="8"/>
            <color indexed="81"/>
            <rFont val="Tahoma"/>
            <charset val="238"/>
          </rPr>
          <t>Naputak:</t>
        </r>
        <r>
          <rPr>
            <sz val="8"/>
            <color indexed="81"/>
            <rFont val="Tahoma"/>
            <charset val="238"/>
          </rPr>
          <t xml:space="preserve">
Osobni identifikacijski broj (OIB) unesite ako ga imate, ako nemate polje ostavite prazno jer u vrijeme izrade ove Excel datoteke OIB još uvijek nije bio obvezan podatak.</t>
        </r>
      </text>
    </comment>
    <comment ref="G8" authorId="0">
      <text>
        <r>
          <rPr>
            <b/>
            <sz val="8"/>
            <color indexed="81"/>
            <rFont val="Tahoma"/>
            <charset val="238"/>
          </rPr>
          <t>Naputak:</t>
        </r>
        <r>
          <rPr>
            <sz val="8"/>
            <color indexed="81"/>
            <rFont val="Tahoma"/>
            <charset val="238"/>
          </rPr>
          <t xml:space="preserve">
Osobni identifikacijski broj (OIB) je obvezan podatak.</t>
        </r>
      </text>
    </comment>
    <comment ref="I8" authorId="0">
      <text>
        <r>
          <rPr>
            <b/>
            <sz val="8"/>
            <color indexed="81"/>
            <rFont val="Tahoma"/>
            <charset val="238"/>
          </rPr>
          <t>Naputak:</t>
        </r>
        <r>
          <rPr>
            <sz val="8"/>
            <color indexed="81"/>
            <rFont val="Tahoma"/>
            <charset val="238"/>
          </rPr>
          <t xml:space="preserve">
Kontrolni broj se ne upisuje nego se automatski izračunava na osnovu svih upisanih AOP-a, kontrolni broj je pokazatelj da je obrazac koji ste isprintali identičan obrascu koji je snimljen na magnetnom mediju.</t>
        </r>
      </text>
    </comment>
    <comment ref="J8" authorId="0">
      <text>
        <r>
          <rPr>
            <b/>
            <sz val="8"/>
            <color indexed="81"/>
            <rFont val="Tahoma"/>
            <charset val="238"/>
          </rPr>
          <t>Naputak:</t>
        </r>
        <r>
          <rPr>
            <sz val="8"/>
            <color indexed="81"/>
            <rFont val="Tahoma"/>
            <charset val="238"/>
          </rPr>
          <t xml:space="preserve">
Kontrolni broj se ne upisuje nego se automatski izračunava na osnovu svih upisanih AOP-a, kontrolni broj je pokazatelj da je obrazac koji ste isprintali identičan obrascu koji je snimljen na magnetnom mediju.</t>
        </r>
      </text>
    </comment>
    <comment ref="A10" authorId="0">
      <text>
        <r>
          <rPr>
            <b/>
            <sz val="8"/>
            <color indexed="81"/>
            <rFont val="Tahoma"/>
            <charset val="238"/>
          </rPr>
          <t>Naputak:</t>
        </r>
        <r>
          <rPr>
            <sz val="8"/>
            <color indexed="81"/>
            <rFont val="Tahoma"/>
            <charset val="238"/>
          </rPr>
          <t xml:space="preserve">
Unesite puni naziv mjesta, ne skraćujte nazive mjesta tipa SLAV. BROD ili SL. BROD.</t>
        </r>
      </text>
    </comment>
    <comment ref="C10" authorId="0">
      <text>
        <r>
          <rPr>
            <b/>
            <sz val="8"/>
            <color indexed="81"/>
            <rFont val="Tahoma"/>
            <charset val="238"/>
          </rPr>
          <t>Naputak:</t>
        </r>
        <r>
          <rPr>
            <sz val="8"/>
            <color indexed="81"/>
            <rFont val="Tahoma"/>
            <charset val="238"/>
          </rPr>
          <t xml:space="preserve">
Unesite puni naziv mjesta, ne skraćujte nazive mjesta tipa SLAV. BROD ili SL. BROD.</t>
        </r>
      </text>
    </comment>
    <comment ref="A12" authorId="0">
      <text>
        <r>
          <rPr>
            <b/>
            <sz val="8"/>
            <color indexed="81"/>
            <rFont val="Tahoma"/>
            <charset val="238"/>
          </rPr>
          <t>Naputak:</t>
        </r>
        <r>
          <rPr>
            <sz val="8"/>
            <color indexed="81"/>
            <rFont val="Tahoma"/>
            <charset val="238"/>
          </rPr>
          <t xml:space="preserve">
Upišite puni naziv ulice i kućni broj te dodatak kućnom broju ako postoji (primjerice Ilica 111 A)</t>
        </r>
      </text>
    </comment>
    <comment ref="C12" authorId="0">
      <text>
        <r>
          <rPr>
            <b/>
            <sz val="8"/>
            <color indexed="81"/>
            <rFont val="Tahoma"/>
            <charset val="238"/>
          </rPr>
          <t>Naputak:</t>
        </r>
        <r>
          <rPr>
            <sz val="8"/>
            <color indexed="81"/>
            <rFont val="Tahoma"/>
            <charset val="238"/>
          </rPr>
          <t xml:space="preserve">
Upišite puni naziv ulice i kućni broj te dodatak kućnom broju ako postoji (primjerice Ilica 111 A)</t>
        </r>
      </text>
    </comment>
    <comment ref="A14" authorId="0">
      <text>
        <r>
          <rPr>
            <b/>
            <sz val="8"/>
            <color indexed="81"/>
            <rFont val="Tahoma"/>
            <charset val="238"/>
          </rPr>
          <t>Naputak:</t>
        </r>
        <r>
          <rPr>
            <sz val="8"/>
            <color indexed="81"/>
            <rFont val="Tahoma"/>
            <charset val="238"/>
          </rPr>
          <t xml:space="preserve">
Žiro račun se ne unosi</t>
        </r>
      </text>
    </comment>
    <comment ref="C14" authorId="0">
      <text>
        <r>
          <rPr>
            <b/>
            <sz val="8"/>
            <color indexed="81"/>
            <rFont val="Tahoma"/>
            <charset val="238"/>
          </rPr>
          <t>Naputak:</t>
        </r>
        <r>
          <rPr>
            <sz val="8"/>
            <color indexed="81"/>
            <rFont val="Tahoma"/>
            <charset val="238"/>
          </rPr>
          <t xml:space="preserve">
Žiro račun se ne unosi</t>
        </r>
      </text>
    </comment>
    <comment ref="J14" authorId="0">
      <text>
        <r>
          <rPr>
            <b/>
            <sz val="8"/>
            <color indexed="81"/>
            <rFont val="Tahoma"/>
            <charset val="238"/>
          </rPr>
          <t>Naputak:</t>
        </r>
        <r>
          <rPr>
            <sz val="8"/>
            <color indexed="81"/>
            <rFont val="Tahoma"/>
            <charset val="238"/>
          </rPr>
          <t xml:space="preserve">
Šifra županije upisuje se automatizmom nakon upisa šifre općine (bez kontrolnog broja).</t>
        </r>
      </text>
    </comment>
    <comment ref="K14" authorId="0">
      <text>
        <r>
          <rPr>
            <b/>
            <sz val="8"/>
            <color indexed="81"/>
            <rFont val="Tahoma"/>
            <charset val="238"/>
          </rPr>
          <t>Naputak:</t>
        </r>
        <r>
          <rPr>
            <sz val="8"/>
            <color indexed="81"/>
            <rFont val="Tahoma"/>
            <charset val="238"/>
          </rPr>
          <t xml:space="preserve">
Šifra županije upisuje se automatizmom nakon upisa šifre općine (bez kontrolnog broja).</t>
        </r>
      </text>
    </comment>
    <comment ref="A16" authorId="0">
      <text>
        <r>
          <rPr>
            <b/>
            <sz val="8"/>
            <color indexed="81"/>
            <rFont val="Tahoma"/>
            <charset val="238"/>
          </rPr>
          <t>Naputak:</t>
        </r>
        <r>
          <rPr>
            <sz val="8"/>
            <color indexed="81"/>
            <rFont val="Tahoma"/>
            <charset val="238"/>
          </rPr>
          <t xml:space="preserve">
Matični broj je najbitniji kriteriji kome pripada obrazac. Matični broj upisujte na 8 znamenaka (s vodećim nulama).</t>
        </r>
      </text>
    </comment>
    <comment ref="C16" authorId="0">
      <text>
        <r>
          <rPr>
            <b/>
            <sz val="8"/>
            <color indexed="81"/>
            <rFont val="Tahoma"/>
            <charset val="238"/>
          </rPr>
          <t>Naputak:</t>
        </r>
        <r>
          <rPr>
            <sz val="8"/>
            <color indexed="81"/>
            <rFont val="Tahoma"/>
            <charset val="238"/>
          </rPr>
          <t xml:space="preserve">
Matični broj je najbitniji kriteriji kome pripada obrazac. Matični broj upisujte na 8 znamenaka (s vodećim nulama).</t>
        </r>
      </text>
    </comment>
    <comment ref="J16" authorId="0">
      <text>
        <r>
          <rPr>
            <b/>
            <sz val="8"/>
            <color indexed="81"/>
            <rFont val="Tahoma"/>
            <charset val="238"/>
          </rPr>
          <t>Naputak:</t>
        </r>
        <r>
          <rPr>
            <sz val="8"/>
            <color indexed="81"/>
            <rFont val="Tahoma"/>
            <charset val="238"/>
          </rPr>
          <t xml:space="preserve">
Šifra županije i šifra općine unose se samo kao broj, bez naziva županije ili općine. Ako ne znate napamet koja Vam je šifra županije i/ili općine, šifrarnik županija i općina imate na radnom listu "ZupOpc"</t>
        </r>
      </text>
    </comment>
    <comment ref="K16" authorId="0">
      <text>
        <r>
          <rPr>
            <b/>
            <sz val="8"/>
            <color indexed="81"/>
            <rFont val="Tahoma"/>
            <charset val="238"/>
          </rPr>
          <t>Naputak:</t>
        </r>
        <r>
          <rPr>
            <sz val="8"/>
            <color indexed="81"/>
            <rFont val="Tahoma"/>
            <charset val="238"/>
          </rPr>
          <t xml:space="preserve">
Šifra županije i šifra općine unose se samo kao broj, bez naziva županije ili općine. Ako ne znate napamet koja Vam je šifra županije i/ili općine, šifrarnik županija i općina imate na radnom listu "ZupOpc"</t>
        </r>
      </text>
    </comment>
    <comment ref="A18" authorId="0">
      <text>
        <r>
          <rPr>
            <b/>
            <sz val="8"/>
            <color indexed="81"/>
            <rFont val="Tahoma"/>
            <charset val="238"/>
          </rPr>
          <t>Naputak:</t>
        </r>
        <r>
          <rPr>
            <sz val="8"/>
            <color indexed="81"/>
            <rFont val="Tahoma"/>
            <charset val="238"/>
          </rPr>
          <t xml:space="preserve">
Šifra djelatnosti upisuje se na 4 znamenake prema NKD2007 i osnovni je kriterij kod prepoznavanja nekih obrazaca, dobro pazite što upisujete pod šifru djelatnosti, ako niste sigurni - šifarnik djelatnosti imate na radnom listu Djelat. Nije moguće upisati nepostojeću šifru djelatnosti. Šifru možete upisati ili odabrati na padajućoj listi.</t>
        </r>
      </text>
    </comment>
    <comment ref="C18" authorId="0">
      <text>
        <r>
          <rPr>
            <b/>
            <sz val="8"/>
            <color indexed="81"/>
            <rFont val="Tahoma"/>
            <charset val="238"/>
          </rPr>
          <t>Naputak:</t>
        </r>
        <r>
          <rPr>
            <sz val="8"/>
            <color indexed="81"/>
            <rFont val="Tahoma"/>
            <charset val="238"/>
          </rPr>
          <t xml:space="preserve">
Šifra djelatnosti upisuje se na 4 znamenake prema NKD2007 i osnovni je kriterij kod prepoznavanja nekih obrazaca, dobro pazite što upisujete pod šifru djelatnosti, ako niste sigurni - šifarnik djelatnosti imate na radnom listu Djelat. Nije moguće upisati nepostojeću šifru djelatnosti. Šifru možete upisati ili odabrati na padajućoj listi.</t>
        </r>
      </text>
    </comment>
    <comment ref="A20" authorId="0">
      <text>
        <r>
          <rPr>
            <b/>
            <sz val="8"/>
            <color indexed="81"/>
            <rFont val="Tahoma"/>
            <charset val="238"/>
          </rPr>
          <t>Naputak:</t>
        </r>
        <r>
          <rPr>
            <sz val="8"/>
            <color indexed="81"/>
            <rFont val="Tahoma"/>
            <charset val="238"/>
          </rPr>
          <t xml:space="preserve">
Šifra djelatnosti upisuje se na pet znamenaka i osnovni je kriterij kod prepoznavanja nekih obrazaca, dobro pazite što upisujete pod šifru djelatnosti, ako niste sigurni - šifarnik djelatnosti imate na radnom listu Djelat. Nije moguće upisati nepostojeću šifru djelatnosti. Šifru možete upisati ili odabrati na padajućoj listi.</t>
        </r>
      </text>
    </comment>
    <comment ref="I24" authorId="0">
      <text>
        <r>
          <rPr>
            <b/>
            <sz val="8"/>
            <color indexed="81"/>
            <rFont val="Tahoma"/>
            <charset val="238"/>
          </rPr>
          <t>Naputak:</t>
        </r>
        <r>
          <rPr>
            <sz val="8"/>
            <color indexed="81"/>
            <rFont val="Tahoma"/>
            <charset val="238"/>
          </rPr>
          <t xml:space="preserve">
Unose se podaci o ostvarnim vrijednostima za isto razdoblje prethodne godine, ne za cijelu prošlu godinu.</t>
        </r>
      </text>
    </comment>
    <comment ref="B186" authorId="0">
      <text>
        <r>
          <rPr>
            <b/>
            <sz val="8"/>
            <color indexed="81"/>
            <rFont val="Tahoma"/>
            <charset val="238"/>
          </rPr>
          <t>Naputak:</t>
        </r>
        <r>
          <rPr>
            <sz val="8"/>
            <color indexed="81"/>
            <rFont val="Tahoma"/>
            <charset val="238"/>
          </rPr>
          <t xml:space="preserve">
Unesite puni naziv mjesta, ne skraćujte nazive mjesta tipa SLAV. BROD ili SL. BROD.</t>
        </r>
      </text>
    </comment>
    <comment ref="B188" authorId="0">
      <text>
        <r>
          <rPr>
            <b/>
            <sz val="8"/>
            <color indexed="81"/>
            <rFont val="Tahoma"/>
            <charset val="238"/>
          </rPr>
          <t>Naputak:</t>
        </r>
        <r>
          <rPr>
            <sz val="8"/>
            <color indexed="81"/>
            <rFont val="Tahoma"/>
            <charset val="238"/>
          </rPr>
          <t xml:space="preserve">
Unesite ime i prezime (bez ikakvih titula) osobe koju se može dodatno kontaktirati u svezi obrasca (najčešće voditelj računovodstva obveznika ili osoba u knjigovodstvenom servisu ako obvezniku knjige vodi servis).</t>
        </r>
      </text>
    </comment>
    <comment ref="B190" authorId="0">
      <text>
        <r>
          <rPr>
            <b/>
            <sz val="8"/>
            <color indexed="81"/>
            <rFont val="Tahoma"/>
            <charset val="238"/>
          </rPr>
          <t>Naputak:</t>
        </r>
        <r>
          <rPr>
            <sz val="8"/>
            <color indexed="81"/>
            <rFont val="Tahoma"/>
            <charset val="238"/>
          </rPr>
          <t xml:space="preserve">
Unesite samo jedan telefonski broj za kontaktiranje (s pozivom na broj). Ne upisujte +385 i brojeve ne odvajajte razmacima ni crticama, primjerice: 01 / 6127 - 087. Ispravan unos bio bi: 016127087</t>
        </r>
      </text>
    </comment>
    <comment ref="B192" authorId="0">
      <text>
        <r>
          <rPr>
            <b/>
            <sz val="8"/>
            <color indexed="81"/>
            <rFont val="Tahoma"/>
            <charset val="238"/>
          </rPr>
          <t>Naputak:</t>
        </r>
        <r>
          <rPr>
            <sz val="8"/>
            <color indexed="81"/>
            <rFont val="Tahoma"/>
            <charset val="238"/>
          </rPr>
          <t xml:space="preserve">
Unesite samo jedan broj telefaxa za kontaktiranje (s pozivom na broj). Ne upisujte +385 i brojeve ne odvajajte razmacima ni crticama, primjerice: 01 / 630 - 4796. Ispravan unos bio bi: 016304796.</t>
        </r>
      </text>
    </comment>
    <comment ref="F192" authorId="0">
      <text>
        <r>
          <rPr>
            <b/>
            <sz val="8"/>
            <color indexed="81"/>
            <rFont val="Tahoma"/>
            <charset val="238"/>
          </rPr>
          <t>Naputak:</t>
        </r>
        <r>
          <rPr>
            <sz val="8"/>
            <color indexed="81"/>
            <rFont val="Tahoma"/>
            <charset val="238"/>
          </rPr>
          <t xml:space="preserve">
Unosi se adresa e-pošte </t>
        </r>
        <r>
          <rPr>
            <b/>
            <sz val="8"/>
            <color indexed="81"/>
            <rFont val="Tahoma"/>
            <family val="2"/>
            <charset val="238"/>
          </rPr>
          <t xml:space="preserve">obveznika </t>
        </r>
        <r>
          <rPr>
            <sz val="8"/>
            <color indexed="81"/>
            <rFont val="Tahoma"/>
            <family val="2"/>
            <charset val="238"/>
          </rPr>
          <t>(ne unositi adresu e-pošte knjigovodstvenog servisa koji je popunio obrazac).</t>
        </r>
      </text>
    </comment>
  </commentList>
</comments>
</file>

<file path=xl/sharedStrings.xml><?xml version="1.0" encoding="utf-8"?>
<sst xmlns="http://schemas.openxmlformats.org/spreadsheetml/2006/main" count="3427" uniqueCount="2169">
  <si>
    <t>KAMANJE</t>
  </si>
  <si>
    <t>Naziv obveznika:</t>
  </si>
  <si>
    <t>Adresa sjedišta:</t>
  </si>
  <si>
    <t>Šifra županije:</t>
  </si>
  <si>
    <t>Šifra općine:</t>
  </si>
  <si>
    <t>Šifra djelatnosti:</t>
  </si>
  <si>
    <t>Stanje zaliha proizvodnje i gotovih proizvoda na početku razdoblja</t>
  </si>
  <si>
    <t xml:space="preserve">Stanje zaliha proizvodnje i gotovih proizvoda na kraju razdoblja </t>
  </si>
  <si>
    <t>Ostvareno prethodne godine</t>
  </si>
  <si>
    <t>4</t>
  </si>
  <si>
    <t>41</t>
  </si>
  <si>
    <t>Službena putovanja</t>
  </si>
  <si>
    <t>1. Zagrebačka županija</t>
  </si>
  <si>
    <t>2. Krapinsko-zagorska županija</t>
  </si>
  <si>
    <t>DODATNI PODACI</t>
  </si>
  <si>
    <t>3. Sisačko-moslavačka županija</t>
  </si>
  <si>
    <t>4. Karlovačka županija</t>
  </si>
  <si>
    <t>5. Varaždinska županija</t>
  </si>
  <si>
    <t>6. Koprivničko-križevačka županija</t>
  </si>
  <si>
    <t>7. Bjelovarsko-bilogorska županija</t>
  </si>
  <si>
    <t>8. Primorsko-goranska županija</t>
  </si>
  <si>
    <t>9. Ličko-senjska županija</t>
  </si>
  <si>
    <t>10. Virovitičko-podravska županija</t>
  </si>
  <si>
    <t>KOLONA2</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</si>
  <si>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</si>
  <si>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</si>
  <si>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</si>
  <si>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</si>
  <si>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</si>
  <si>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</si>
  <si>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</si>
  <si>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</si>
  <si>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</si>
  <si>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Proizvodnja sladoleda</t>
  </si>
  <si>
    <t>Proizvodnja škroba i škrobnih proizvoda</t>
  </si>
  <si>
    <t>Proizvodnja šećera</t>
  </si>
  <si>
    <t>Prerada čaja i kave</t>
  </si>
  <si>
    <t>FUNTANA</t>
  </si>
  <si>
    <t>LOPAR</t>
  </si>
  <si>
    <t>TRIBUNJ</t>
  </si>
  <si>
    <t>ŠTITAR</t>
  </si>
  <si>
    <t>VRSI</t>
  </si>
  <si>
    <t>TAR-VABRIGA</t>
  </si>
  <si>
    <t>Grad Zagreb ne spada u Zagrebačku županiju</t>
  </si>
  <si>
    <t>već je grad i županija u jednom</t>
  </si>
  <si>
    <t>(šifra županije 21, općine 133)</t>
  </si>
  <si>
    <t>Sve financijske podatke unosite u list Obrazac, ostali listovi su kontrole i šifrarnici koje molimo da proučite. Ovaj Excel dokument predviđen je za automatsku računalnu obradu, ni u kojem slučaju nemojte stvarati nove radne listove, mijenjati nazive postojećih listova ili brisati radne listove. Knjigovodstveni servisi koji predaju obrasce za više obveznika mogu u jedan Excel dokument unijeti podatke za samo jednog obveznika, za svakog novog morate imati novu Excel datoteku pod drugim imenom. Ne radite kopije lista Obrazac pod drugim imenom, ne radite linkove na neke druge dokumente jer je takav obrazac nije moguće automatski obraditi. Nastojte ne poremetiti dokument u cjelini već samo unijeti potrebne podatke.</t>
  </si>
  <si>
    <t>Proizvodnja piva</t>
  </si>
  <si>
    <t>Proizvodnja slada</t>
  </si>
  <si>
    <t>Popravak računala i periferne opreme</t>
  </si>
  <si>
    <t>9512</t>
  </si>
  <si>
    <t>Popravak komunikacijske opreme</t>
  </si>
  <si>
    <t>9521</t>
  </si>
  <si>
    <t>Popravak elektroničkih uređaja za široku potrošnju</t>
  </si>
  <si>
    <t>9522</t>
  </si>
  <si>
    <t>Popravak aparata za kućanstvo te opreme za kuću i vrt</t>
  </si>
  <si>
    <t>9523</t>
  </si>
  <si>
    <t>Popravak obuće i proizvoda od kože</t>
  </si>
  <si>
    <t>9524</t>
  </si>
  <si>
    <t>Popravak namještaja i pokućstva</t>
  </si>
  <si>
    <t>9525</t>
  </si>
  <si>
    <t>9529</t>
  </si>
  <si>
    <t xml:space="preserve">Popravak ostalih predmeta za osobnu uporabu i kućanstvo </t>
  </si>
  <si>
    <t>9601</t>
  </si>
  <si>
    <t>Pranje i kemijsko čišćenje tekstila i krznenih proizvoda</t>
  </si>
  <si>
    <t>9602</t>
  </si>
  <si>
    <t>9603</t>
  </si>
  <si>
    <t>9604</t>
  </si>
  <si>
    <t>Djelatnosti za njegu i održavanje tijela</t>
  </si>
  <si>
    <t>9609</t>
  </si>
  <si>
    <t>Ostale osobne uslužne djelatnosti, d. n.</t>
  </si>
  <si>
    <t>9700</t>
  </si>
  <si>
    <t>9810</t>
  </si>
  <si>
    <t>Djelatnosti privatnih kućanstava koja proizvode različitu robu za vlastite potrebe</t>
  </si>
  <si>
    <t>9820</t>
  </si>
  <si>
    <t>9900</t>
  </si>
  <si>
    <t>Djelatnosti izvanteritorijalnih organizacija i tijela</t>
  </si>
  <si>
    <t>RNO broj:</t>
  </si>
  <si>
    <t>OIB:</t>
  </si>
  <si>
    <r>
      <t>AOP ozn. razdoblja</t>
    </r>
    <r>
      <rPr>
        <b/>
        <vertAlign val="superscript"/>
        <sz val="10"/>
        <color indexed="56"/>
        <rFont val="Arial"/>
        <family val="2"/>
        <charset val="238"/>
      </rPr>
      <t>2)</t>
    </r>
    <r>
      <rPr>
        <b/>
        <sz val="10"/>
        <color indexed="56"/>
        <rFont val="Arial"/>
        <family val="2"/>
        <charset val="238"/>
      </rPr>
      <t>:</t>
    </r>
  </si>
  <si>
    <t>Proizvodnja keramičkih pločica i ploča</t>
  </si>
  <si>
    <t>Proizvodnja cementa</t>
  </si>
  <si>
    <t>Proizvodnja gotove betonske smjese</t>
  </si>
  <si>
    <t>Proizvodnja žbuke</t>
  </si>
  <si>
    <t>Proizvodnja fibro-cementa</t>
  </si>
  <si>
    <t>Proizvodnja brusnih proizvoda</t>
  </si>
  <si>
    <t>Proizvodnja plemenitih metala</t>
  </si>
  <si>
    <t>Proizvodnja aluminija</t>
  </si>
  <si>
    <t>Proizvodnja bakra</t>
  </si>
  <si>
    <t>Proizvodnja ostalih obojenih metala</t>
  </si>
  <si>
    <t>Lijevanje željeza</t>
  </si>
  <si>
    <t>Lijevanje čelika</t>
  </si>
  <si>
    <t>11. Požeško-slavonska županija</t>
  </si>
  <si>
    <t>12. Brodsko-posavska županija</t>
  </si>
  <si>
    <t>13. Zadarska županija</t>
  </si>
  <si>
    <t>14. Osječko-baranjska županija</t>
  </si>
  <si>
    <r>
      <t>Razdoblje obrade</t>
    </r>
    <r>
      <rPr>
        <sz val="10"/>
        <color indexed="56"/>
        <rFont val="Arial"/>
        <family val="2"/>
        <charset val="238"/>
      </rPr>
      <t xml:space="preserve"> unosi se na način GGGG-MM gdje GGGG označava godinu, a MM zadnji mjesec razdoblja bez ikakvih razmaka međusobno osim crtice. Kod korisnika koji imaju postavke datuma na računalu u formatu GGGG.MM.DD (godina, mjesec, dan), može se dogoditi da računalo samo pretvori oznaku razdoblja u datumsku vrijednost i da primjerice umjesto 2007-09 napiše rujan 2007., ako se to dogodi, promijenite postavke računala što se tiče formata datuma na DD.MM.GGGG kako biste izbjegli ovu automatsku pretvorbu datuma, jer takva oznaka razdoblja nije prepoznatljiva i takav obrazac neće biti zaprimljen i obrađen.</t>
    </r>
  </si>
  <si>
    <r>
      <t xml:space="preserve">U polja </t>
    </r>
    <r>
      <rPr>
        <b/>
        <sz val="10"/>
        <color indexed="56"/>
        <rFont val="Arial"/>
        <family val="2"/>
        <charset val="238"/>
      </rPr>
      <t>djelatnost, županija i općina</t>
    </r>
    <r>
      <rPr>
        <sz val="10"/>
        <color indexed="56"/>
        <rFont val="Arial"/>
        <family val="2"/>
        <charset val="238"/>
      </rPr>
      <t xml:space="preserve"> unosi se samo šifra pripadajućeg podatka, ni u kojem slučaju ne tekstualna vrijednost koju šifra predstavlja. Na listu ZupOpc nalazi se popis županija i pripadajućih općina, a na listu Djelat šifre djelatnosti.</t>
    </r>
  </si>
  <si>
    <t xml:space="preserve">Čest slučaj je da korisnici ne maksimiziraju Excel datoteku (posebno ako je otvaraju direktno s Web-a) i da jednostavno "ne vide" nazive radnih listova na dnu ekrana. Zbog toga je uvedena navigacija na vrhu ekrana koja ostaje na vrhu i kad se šetate kroz obrazac dolje-gore. Klikom na ime radnog lista (bijeli tekst na tamnoplavoj podlozi), automatski se prebacujete u radni list na čije ste ime kliknuli. </t>
  </si>
  <si>
    <t>Svi iznosi moraju biti zaokružene cjelobrojne vrijednosti, ako neki iznos nije zaokružena cjelobrojna vrijednost ova kontrola nije zadovoljena. Takav obrazac je neispravan. Provjerite upisane podatke i ispravite upis.</t>
  </si>
  <si>
    <t>Svi iznosi moraju biti pozitivne vrijednosti. Ako je neka vrijednost upisana s negativnim predznakom tada kontrola nije zadovoljena i obrazac je neispravan.</t>
  </si>
  <si>
    <t>Kontrole upozorenja (ne moraju biti zadovoljene)</t>
  </si>
  <si>
    <t>PLAŠKI</t>
  </si>
  <si>
    <t>RAKOVICA</t>
  </si>
  <si>
    <t>RIBNIK</t>
  </si>
  <si>
    <t>SABORSKO</t>
  </si>
  <si>
    <t>SLUNJ</t>
  </si>
  <si>
    <t>TOUNJ</t>
  </si>
  <si>
    <t>VOJNIĆ</t>
  </si>
  <si>
    <t>ŽAKANJE</t>
  </si>
  <si>
    <t>BEDNJA</t>
  </si>
  <si>
    <t>BERETINEC</t>
  </si>
  <si>
    <t>BREZNICA</t>
  </si>
  <si>
    <t>BREZNIČKI HUM</t>
  </si>
  <si>
    <t>CESTICA</t>
  </si>
  <si>
    <t>DONJA VOĆA</t>
  </si>
  <si>
    <t>DONJI MARTIJANEC</t>
  </si>
  <si>
    <t>GORNJI KNEGINEC</t>
  </si>
  <si>
    <t>IVANEC</t>
  </si>
  <si>
    <t>JALŽABET</t>
  </si>
  <si>
    <t>KLENOVNIK</t>
  </si>
  <si>
    <t>LEPOGLAVA</t>
  </si>
  <si>
    <t>LJUBEŠĆICA</t>
  </si>
  <si>
    <t>LUDBREG</t>
  </si>
  <si>
    <t>MALI BUKOVEC</t>
  </si>
  <si>
    <t>MARUŠEVEC</t>
  </si>
  <si>
    <t>NOVI MAROF</t>
  </si>
  <si>
    <t>PETRIJANEC</t>
  </si>
  <si>
    <t>SRAČINEC</t>
  </si>
  <si>
    <t>SVETI ĐURĐ</t>
  </si>
  <si>
    <t>SVETI ILIJA</t>
  </si>
  <si>
    <t>TRNOVEC BARTOLOVEČKI</t>
  </si>
  <si>
    <t>VARAŽDIN</t>
  </si>
  <si>
    <t>VARAŽDINSKE TOPLICE</t>
  </si>
  <si>
    <t>VELIKI BUKOVEC</t>
  </si>
  <si>
    <t>VIDOVEC</t>
  </si>
  <si>
    <t>VINICA</t>
  </si>
  <si>
    <t>VISOKO</t>
  </si>
  <si>
    <t>DRNJE</t>
  </si>
  <si>
    <t>ĐELEKOVEC</t>
  </si>
  <si>
    <t>ĐURĐEVAC</t>
  </si>
  <si>
    <t>FERDINANDOVAC</t>
  </si>
  <si>
    <t>GOLA</t>
  </si>
  <si>
    <t>HLEBINE</t>
  </si>
  <si>
    <t>KALINOVAC</t>
  </si>
  <si>
    <t>KALNIK</t>
  </si>
  <si>
    <t>KLOŠTAR PODRAVSKI</t>
  </si>
  <si>
    <t>KOPRIVNICA</t>
  </si>
  <si>
    <t>KOPRIVNIČKI BREGI</t>
  </si>
  <si>
    <t>KOPRIVNIČKI IVANEC</t>
  </si>
  <si>
    <t>KRIŽEVCI</t>
  </si>
  <si>
    <t>LEGRAD</t>
  </si>
  <si>
    <t>MOLVE</t>
  </si>
  <si>
    <t>NOVIGRAD PODRAVSKI</t>
  </si>
  <si>
    <t>NOVO VIRJE</t>
  </si>
  <si>
    <t>PETERANEC</t>
  </si>
  <si>
    <t>PODRAVSKE SESVETE</t>
  </si>
  <si>
    <t>RASINJA</t>
  </si>
  <si>
    <t>SOKOLOVAC</t>
  </si>
  <si>
    <t>SVETI IVAN ŽABNO</t>
  </si>
  <si>
    <t>SVETI PETAR OREHOVEC</t>
  </si>
  <si>
    <t>VIRJE</t>
  </si>
  <si>
    <t>BEREK</t>
  </si>
  <si>
    <t>BJELOVAR</t>
  </si>
  <si>
    <t>ČAZMA</t>
  </si>
  <si>
    <t>DARUVAR</t>
  </si>
  <si>
    <t>DEŽANOVAC</t>
  </si>
  <si>
    <t>ĐULOVAC</t>
  </si>
  <si>
    <t>GAREŠNICA</t>
  </si>
  <si>
    <t>GRUBIŠNO POLJE</t>
  </si>
  <si>
    <t>HERCEGOVAC</t>
  </si>
  <si>
    <t>IVANSKA</t>
  </si>
  <si>
    <t>KAPELA</t>
  </si>
  <si>
    <t>KONČANICA</t>
  </si>
  <si>
    <t>NOVA RAČA</t>
  </si>
  <si>
    <t>ROVIŠĆE</t>
  </si>
  <si>
    <t>SEVERIN</t>
  </si>
  <si>
    <t>SIRAČ</t>
  </si>
  <si>
    <t>ŠANDROVAC</t>
  </si>
  <si>
    <t>ŠTEFANJE</t>
  </si>
  <si>
    <t>VELIKA PISANICA</t>
  </si>
  <si>
    <t>VELIKA TRNOVITICA</t>
  </si>
  <si>
    <t>VELIKI GRĐEVAC</t>
  </si>
  <si>
    <t>VELIKO TROJSTVO</t>
  </si>
  <si>
    <t>ZRINSKI TOPOLOVAC</t>
  </si>
  <si>
    <t>BAKAR</t>
  </si>
  <si>
    <t>BAŠKA</t>
  </si>
  <si>
    <t>BROD MORAVICE</t>
  </si>
  <si>
    <t>CRES</t>
  </si>
  <si>
    <t>CRIKVENICA</t>
  </si>
  <si>
    <t>ČABAR</t>
  </si>
  <si>
    <t>ČAVLE</t>
  </si>
  <si>
    <t>DELNICE</t>
  </si>
  <si>
    <t>DOBRINJ</t>
  </si>
  <si>
    <t>FUŽINE</t>
  </si>
  <si>
    <t>JELENJE</t>
  </si>
  <si>
    <t>KASTAV</t>
  </si>
  <si>
    <t>KLANA</t>
  </si>
  <si>
    <t>KOSTRENA</t>
  </si>
  <si>
    <t>KRALJEVICA</t>
  </si>
  <si>
    <t>KRK</t>
  </si>
  <si>
    <t>LOKVE</t>
  </si>
  <si>
    <t>LOVRAN</t>
  </si>
  <si>
    <t>MALI LOŠINJ</t>
  </si>
  <si>
    <t>MALINSKA-DUBAŠNICA</t>
  </si>
  <si>
    <t>Matični broj:</t>
  </si>
  <si>
    <t>Kontrolni broj:</t>
  </si>
  <si>
    <t>NUŠTAR</t>
  </si>
  <si>
    <t>OTOK (VINKOVCI)</t>
  </si>
  <si>
    <t>STARI JANKOVCI</t>
  </si>
  <si>
    <t>STARI MIKANOVCI</t>
  </si>
  <si>
    <t>TOMPOJEVCI</t>
  </si>
  <si>
    <t>TORDINCI</t>
  </si>
  <si>
    <t>TOVARNIK</t>
  </si>
  <si>
    <t>TRPINJA</t>
  </si>
  <si>
    <t>VINKOVCI</t>
  </si>
  <si>
    <t>VOĐINCI</t>
  </si>
  <si>
    <t>VRBANJA</t>
  </si>
  <si>
    <t>VUKOVAR</t>
  </si>
  <si>
    <t>ŽUPANJA</t>
  </si>
  <si>
    <t>BAŠKA VODA</t>
  </si>
  <si>
    <t>BOL</t>
  </si>
  <si>
    <t>BRELA</t>
  </si>
  <si>
    <t>CISTA PROVO</t>
  </si>
  <si>
    <t>DICMO</t>
  </si>
  <si>
    <t>DUGI RAT</t>
  </si>
  <si>
    <t>DUGOPOLJE</t>
  </si>
  <si>
    <t>GRADAC</t>
  </si>
  <si>
    <t>HRVACE</t>
  </si>
  <si>
    <t>HVAR</t>
  </si>
  <si>
    <t>IMOTSKI</t>
  </si>
  <si>
    <t>JELSA</t>
  </si>
  <si>
    <t>KAŠTELA</t>
  </si>
  <si>
    <t>KLIS</t>
  </si>
  <si>
    <t>KOMIŽA</t>
  </si>
  <si>
    <t>LEĆEVICA</t>
  </si>
  <si>
    <t>LOKVIČIĆI</t>
  </si>
  <si>
    <t>LOVREĆ</t>
  </si>
  <si>
    <t>MAKARSKA</t>
  </si>
  <si>
    <t>MARINA</t>
  </si>
  <si>
    <t>MILNA</t>
  </si>
  <si>
    <t>MUĆ</t>
  </si>
  <si>
    <t>NEREŽIŠĆA</t>
  </si>
  <si>
    <t>OKRUG</t>
  </si>
  <si>
    <t>OMIŠ</t>
  </si>
  <si>
    <t>OTOK</t>
  </si>
  <si>
    <t>PODBABLJE</t>
  </si>
  <si>
    <t>PODGORA</t>
  </si>
  <si>
    <t>PODSTRANA</t>
  </si>
  <si>
    <t>POSTIRA</t>
  </si>
  <si>
    <t xml:space="preserve">Kamate za izdane vrijednosne papire </t>
  </si>
  <si>
    <t>Stipendije</t>
  </si>
  <si>
    <t xml:space="preserve">Kapitalne donacije </t>
  </si>
  <si>
    <t>Naknade šteta radnicima</t>
  </si>
  <si>
    <t>Rashodi za ostala porezna davanja</t>
  </si>
  <si>
    <t>Manjak prihoda – preneseni</t>
  </si>
  <si>
    <t>Prosječan broj radnika na osnovi stanja krajem izvještajnog razdoblja (cijeli broj)</t>
  </si>
  <si>
    <t>Prosječan broj radnika na osnovi sati rada (cijeli broj)</t>
  </si>
  <si>
    <t>VRIJEDNOST OSTVARENIH INVESTICIJA U NOVU DUGOTRAJNU IMOVINU</t>
  </si>
  <si>
    <t>Ostvarena vrijednost</t>
  </si>
  <si>
    <t>u istom razdoblju prethodne godine</t>
  </si>
  <si>
    <t>u izvještajnom razdoblju</t>
  </si>
  <si>
    <t>Građevinski objekti u pripremi</t>
  </si>
  <si>
    <t>Postrojenja i oprema u pripremi</t>
  </si>
  <si>
    <t>Prijevozna sredstva u pripremi</t>
  </si>
  <si>
    <t>Višegodišnji nasadi i osnovno stado u pripremi</t>
  </si>
  <si>
    <t>Ostala nematerijalna proizvedena imovina u pripremi</t>
  </si>
  <si>
    <t>Ostala nefinancijska imovina u pripremi</t>
  </si>
  <si>
    <t>Stanje 1. siječnja</t>
  </si>
  <si>
    <t>Stanje na kraju izvještajnog razdoblja</t>
  </si>
  <si>
    <t>Stanje zaliha</t>
  </si>
  <si>
    <t>Indeks
(5/4)</t>
  </si>
  <si>
    <t>Proizvodnja ambalaže od drva</t>
  </si>
  <si>
    <t>Proizvodnja celuloze</t>
  </si>
  <si>
    <t>Proizvodnja papira i kartona</t>
  </si>
  <si>
    <t>Proizvodnja uredskog materijala od papira</t>
  </si>
  <si>
    <t>Proizvodnja zidnih tapeta</t>
  </si>
  <si>
    <t>Izdavanje knjiga</t>
  </si>
  <si>
    <t>Izdavanje novina</t>
  </si>
  <si>
    <t>Tiskanje novina</t>
  </si>
  <si>
    <t>Proizvodnja proizvoda koksnih peći</t>
  </si>
  <si>
    <t>Proizvodnja industrijskih plinova</t>
  </si>
  <si>
    <t>Proizvodnja koloranata i pigmenata</t>
  </si>
  <si>
    <t>Proizvodnja farmaceutskih pripravaka</t>
  </si>
  <si>
    <t>Proizvodnja eksploziva</t>
  </si>
  <si>
    <t>Proizvodnja eteričnih ulja</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</si>
  <si>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 U slučaju bilo kakvih problema s ovom Excel datotekom možete se obratiti djelatniku FINA-e u najbližoj poslovnici ili na besplatni telefon 0800-0080.</t>
  </si>
  <si>
    <t>Upute</t>
  </si>
  <si>
    <t>PODRAVSKA MOSLAVINA</t>
  </si>
  <si>
    <t>TRNAVA</t>
  </si>
  <si>
    <t>VALPOVO</t>
  </si>
  <si>
    <t>VILJEVO</t>
  </si>
  <si>
    <t>VIŠKOVCI</t>
  </si>
  <si>
    <t>VUKA</t>
  </si>
  <si>
    <t>VLADISLAVCI</t>
  </si>
  <si>
    <t>Referentna stranica</t>
  </si>
  <si>
    <t>NEPROFITNIH ORGANIZACIJA</t>
  </si>
  <si>
    <t>Obrazac PR-RAS-NPF</t>
  </si>
  <si>
    <t>Proizvodnja sportske opreme</t>
  </si>
  <si>
    <t>Proizvodnja igara i igračaka</t>
  </si>
  <si>
    <t>Proizvodnja električne energije</t>
  </si>
  <si>
    <t>Prijenos električne energije</t>
  </si>
  <si>
    <t>Proizvodnja plina</t>
  </si>
  <si>
    <t>Elektroinstalacijski radovi</t>
  </si>
  <si>
    <t>Ugradnja stolarije</t>
  </si>
  <si>
    <t>Postavljanje podnih i zidnih obloga</t>
  </si>
  <si>
    <t>Soboslikarski i staklarski radovi</t>
  </si>
  <si>
    <t>Održavanje i popravak motornih vozila</t>
  </si>
  <si>
    <t>Trgovina na veliko cvijećem i sadnicama</t>
  </si>
  <si>
    <t>Trgovina na veliko živom stokom</t>
  </si>
  <si>
    <t>Radni list: ––&gt;</t>
  </si>
  <si>
    <t>Novosti</t>
  </si>
  <si>
    <t>Kontrole</t>
  </si>
  <si>
    <t>Djelatnosti</t>
  </si>
  <si>
    <t>Županije i općine</t>
  </si>
  <si>
    <t>Promjene</t>
  </si>
  <si>
    <r>
      <t xml:space="preserve">Vrijednosti za sve AOP oznake se unose iz vašeg predloška osim vrijednosti AOP oznaka sumarnih AOP-a koji se izračunavaju automatski prema zadanim formulama u obrascu </t>
    </r>
    <r>
      <rPr>
        <sz val="10"/>
        <color indexed="56"/>
        <rFont val="Arial"/>
        <family val="2"/>
        <charset val="238"/>
      </rPr>
      <t>(polja koja se automatski sumiraju i popunjavaju označena su blijelom bojom, a polja koja se unose označena su sivom bojom). Ne prenosite podatke metodom Copy/Paste (Kopiraj/Zalijepi), jer tada se može dogoditi da prenesete i formate i podatke koje inače ne bi mogli upisati, na koje bi vas kontrole upozorile da ne valjaju. Ako već koristite metodu Copy/Paste, koristite varijantu Paste Special - Value (Specijelano zalijepi - Vrijednosti). Ni u kom slučaju ne unosite podatke s lipama, već samo zaokružene cjelobrojne vrijednosti.</t>
    </r>
  </si>
  <si>
    <t>Trgovina na veliko tekstilom</t>
  </si>
  <si>
    <t>Trgovina na veliko parfemima i kozmetikom</t>
  </si>
  <si>
    <t>Matični broj</t>
  </si>
  <si>
    <t>Naziv obveznika</t>
  </si>
  <si>
    <t>Broj pošte</t>
  </si>
  <si>
    <t>Mjesto, ulica i kućni broj</t>
  </si>
  <si>
    <t>Šifra djelatnosti</t>
  </si>
  <si>
    <t>Šifra županije</t>
  </si>
  <si>
    <t>Šifra općine</t>
  </si>
  <si>
    <t>Oznaka razdoblja</t>
  </si>
  <si>
    <t>Neki financijski pokazatelji iz obrasca:</t>
  </si>
  <si>
    <t>Kontrolni broj obrasca</t>
  </si>
  <si>
    <t>Opis</t>
  </si>
  <si>
    <t>Telefon</t>
  </si>
  <si>
    <t>Telefaks</t>
  </si>
  <si>
    <t>Adresa e-pošte</t>
  </si>
  <si>
    <t>(potpis voditelja računovodstva)</t>
  </si>
  <si>
    <t>(potpis zakonskog predstavnika)</t>
  </si>
  <si>
    <t>Evidencijski broj</t>
  </si>
  <si>
    <t>(popunjava FINA)</t>
  </si>
  <si>
    <r>
      <t xml:space="preserve">AOP </t>
    </r>
    <r>
      <rPr>
        <b/>
        <sz val="8"/>
        <color indexed="9"/>
        <rFont val="Arial"/>
        <family val="2"/>
        <charset val="238"/>
      </rPr>
      <t>oznaka</t>
    </r>
  </si>
  <si>
    <t>Stanje kontrola:</t>
  </si>
  <si>
    <t>ZAGREB (ZAGREBAČKA ŽUPANIJA)</t>
  </si>
  <si>
    <t>Obrazac</t>
  </si>
  <si>
    <t>IZVJEŠTAJ O PRIHODIMA I RASHODIMA</t>
  </si>
  <si>
    <t>1.0.2.</t>
  </si>
  <si>
    <t>VODICE</t>
  </si>
  <si>
    <t>ANDRIJAŠEVCI</t>
  </si>
  <si>
    <t>BABINA GREDA</t>
  </si>
  <si>
    <t>BOGDANOVCI</t>
  </si>
  <si>
    <t>BOROVO</t>
  </si>
  <si>
    <t>BOŠNJACI</t>
  </si>
  <si>
    <t>CERNA</t>
  </si>
  <si>
    <t>DRENOVCI</t>
  </si>
  <si>
    <t>GRADIŠTE</t>
  </si>
  <si>
    <t>GUNJA</t>
  </si>
  <si>
    <t>ILOK</t>
  </si>
  <si>
    <t>IVANKOVO</t>
  </si>
  <si>
    <t>JARMINA</t>
  </si>
  <si>
    <t>LOVAS</t>
  </si>
  <si>
    <t>MARKUŠICA</t>
  </si>
  <si>
    <t>NEGOSLAVCI</t>
  </si>
  <si>
    <t>NIJEMCI</t>
  </si>
  <si>
    <t>KOLAN</t>
  </si>
  <si>
    <t>SUPETAR</t>
  </si>
  <si>
    <t>SUTIVAN</t>
  </si>
  <si>
    <t>ŠESTANOVAC</t>
  </si>
  <si>
    <t>ŠOLTA</t>
  </si>
  <si>
    <t>TRILJ</t>
  </si>
  <si>
    <t>TROGIR</t>
  </si>
  <si>
    <t>TUČEPI</t>
  </si>
  <si>
    <t>VIS</t>
  </si>
  <si>
    <t>VRGORAC</t>
  </si>
  <si>
    <t>VRLIKA</t>
  </si>
  <si>
    <t>ZADVARJE</t>
  </si>
  <si>
    <t>ZAGVOZD</t>
  </si>
  <si>
    <t>ZMIJAVCI</t>
  </si>
  <si>
    <t>BALE</t>
  </si>
  <si>
    <t>BARBAN</t>
  </si>
  <si>
    <t>BRTONIGLA</t>
  </si>
  <si>
    <t>BUJE</t>
  </si>
  <si>
    <t>BUZET</t>
  </si>
  <si>
    <t>CEROVLJE</t>
  </si>
  <si>
    <t>GRAČIŠĆE</t>
  </si>
  <si>
    <t>GROŽNJAN</t>
  </si>
  <si>
    <t>KANFANAR</t>
  </si>
  <si>
    <t>KAROJBA</t>
  </si>
  <si>
    <t>KAŠTELIR - LABINCI</t>
  </si>
  <si>
    <t>KRŠAN</t>
  </si>
  <si>
    <t>LABIN</t>
  </si>
  <si>
    <t>LANIŠĆE</t>
  </si>
  <si>
    <t>LIŽNJAN</t>
  </si>
  <si>
    <t>LUPOGLAV</t>
  </si>
  <si>
    <t>MARČANA</t>
  </si>
  <si>
    <t>MEDULIN</t>
  </si>
  <si>
    <t>MOTOVUN</t>
  </si>
  <si>
    <t>OPRTALJ</t>
  </si>
  <si>
    <t>PAZIN</t>
  </si>
  <si>
    <t>PIĆAN</t>
  </si>
  <si>
    <t>POREČ</t>
  </si>
  <si>
    <t>PULA</t>
  </si>
  <si>
    <t>RAŠA</t>
  </si>
  <si>
    <t>ROVINJ</t>
  </si>
  <si>
    <t>SVETA NEDELJA</t>
  </si>
  <si>
    <t>SVETI LOVREČ</t>
  </si>
  <si>
    <t>SVETI PETAR U ŠUMI</t>
  </si>
  <si>
    <t>SVETVINČENAT</t>
  </si>
  <si>
    <t>TINJAN</t>
  </si>
  <si>
    <t>UMAG</t>
  </si>
  <si>
    <t>VIŠNJAN</t>
  </si>
  <si>
    <t>VIŽINADA</t>
  </si>
  <si>
    <t>VODNJAN</t>
  </si>
  <si>
    <t>VRSAR</t>
  </si>
  <si>
    <t>ŽMINJ</t>
  </si>
  <si>
    <t>BLATO</t>
  </si>
  <si>
    <t>Prihodi od povezanih neprofitnih organizacija (AOP 042+043)</t>
  </si>
  <si>
    <t>Tekući prihodi od povezanih neprofitnih organizacija</t>
  </si>
  <si>
    <t>Kapitalni prihodi od povezanih neprofitnih organizacija</t>
  </si>
  <si>
    <t xml:space="preserve">PRIHODI (AOP 002+005+008+011+024+032+041) </t>
  </si>
  <si>
    <t>RASHODI (AOP 045+057+098+099+110+115+126)</t>
  </si>
  <si>
    <t>Rashodi za radnike (AOP 046+051+052)</t>
  </si>
  <si>
    <t xml:space="preserve">Plaće (AOP 047 do 050) </t>
  </si>
  <si>
    <t>Doprinosi na plaće (AOP 053 do 056)</t>
  </si>
  <si>
    <t>Doprinosi za mirovinsko osiguranje koje plaća poslodavac</t>
  </si>
  <si>
    <t>Posebni doprinos za poticanje zapošljavanja osoba s invaliditetom</t>
  </si>
  <si>
    <t>Materijalni rashodi (AOP 058+062+067+072+077+087+092)</t>
  </si>
  <si>
    <t>Naknade troškova radnicima (AOP 059 do 061)</t>
  </si>
  <si>
    <t>Naknade članovima u predstavničkim i izvršnim tijelima, povjerenstvima i slično (AOP 063 do 066)</t>
  </si>
  <si>
    <t>Naknade volonterima (AOP 068 do 071)</t>
  </si>
  <si>
    <t>Naknade ostalim osobama izvan radnog odnosa (AOP 073 do 076)</t>
  </si>
  <si>
    <t>Rashodi za usluge (AOP 078 do 086)</t>
  </si>
  <si>
    <t xml:space="preserve">Rashodi za materijal i energiju (AOP 088 do 091) </t>
  </si>
  <si>
    <t>Ostali nespomenuti materijalni rashodi (AOP 093 do 097)</t>
  </si>
  <si>
    <t xml:space="preserve">Financijski rashodi (AOP 100+101+105) </t>
  </si>
  <si>
    <t>Kamate za primljene kredite i zajmove (AOP 102 do 104)</t>
  </si>
  <si>
    <t>Ostali financijski rashodi (AOP 106 do 109)</t>
  </si>
  <si>
    <t>Donacije (AOP 111+114)</t>
  </si>
  <si>
    <t>Tekuće donacije (AOP 112+113)</t>
  </si>
  <si>
    <t>Ostali rashodi (AOP 116+121)</t>
  </si>
  <si>
    <t>Kazne, penali i naknade štete (AOP 117 do 120)</t>
  </si>
  <si>
    <t>Ostali nespomenuti rashodi (AOP 122 do 125)</t>
  </si>
  <si>
    <t>Rashodi vezani uz financiranje povezanih neprofitnih organizacija (AOP 127+128)</t>
  </si>
  <si>
    <t>Tekući rashodi vezani uz financiranje povezanih neprofitnih organizacija</t>
  </si>
  <si>
    <t>Kapitalni rashodi vezani uz financiranje povezanih neprofitnih organizacija</t>
  </si>
  <si>
    <t>Povećanje zaliha proizvodnje i gotovih proizvoda (AOP 130-129)</t>
  </si>
  <si>
    <t xml:space="preserve">Smanjenje zaliha proizvodnje i gotovih proizvoda (AOP 129-130) </t>
  </si>
  <si>
    <t>UKUPNI RASHODI (AOP 044-131 ili 044+132)</t>
  </si>
  <si>
    <t xml:space="preserve">VIŠAK PRIHODA (AOP 001-133) </t>
  </si>
  <si>
    <t>MANJAK PRIHODA (AOP 133-001)</t>
  </si>
  <si>
    <t>Manjak prihoda za pokriće u sljedećem razdoblju (AOP 135+137-134-136)</t>
  </si>
  <si>
    <t>Stanje novčanih sredstava na kraju razdoblja (AOP 140+141-142)</t>
  </si>
  <si>
    <t>Kontrolni zbroj (AOP 144 do 152)</t>
  </si>
  <si>
    <t>Naplaćena otpisana potraživanja</t>
  </si>
  <si>
    <t>Ostali nespomenuti prihodi</t>
  </si>
  <si>
    <t>Plaće za redovan rad</t>
  </si>
  <si>
    <t>Plaće u naravi</t>
  </si>
  <si>
    <t>Plaće za prekovremeni rad</t>
  </si>
  <si>
    <t>Plaće za posebne uvjete rada</t>
  </si>
  <si>
    <t>Doprinosi za zdravstveno osiguranje</t>
  </si>
  <si>
    <t>Doprinosi za zapošljavanje</t>
  </si>
  <si>
    <t>Usluge telefona, pošte i prijevoza</t>
  </si>
  <si>
    <t>Usluge tekućeg i investicijskog održavanja</t>
  </si>
  <si>
    <t>Usluge promidžbe i informiranja</t>
  </si>
  <si>
    <t>Komunalne usluge</t>
  </si>
  <si>
    <t>Zakupnine i najamnine</t>
  </si>
  <si>
    <t>Zdravstvene i veterinarske usluge</t>
  </si>
  <si>
    <t>Računalne usluge</t>
  </si>
  <si>
    <t>Ostale usluge</t>
  </si>
  <si>
    <t>Kamate za primljene kredite banaka i ostalih kreditora</t>
  </si>
  <si>
    <t>Kamate za primljene robne i ostale zajmove</t>
  </si>
  <si>
    <t>Kamate za odobrene, a nerealizirane kredite i zajmove</t>
  </si>
  <si>
    <t xml:space="preserve">Negativne tečajne razlike i valutna klauzula </t>
  </si>
  <si>
    <t xml:space="preserve">Zatezne kamate </t>
  </si>
  <si>
    <t>Ostali nespomenuti financijski rashodi</t>
  </si>
  <si>
    <t>Tekuće donacije</t>
  </si>
  <si>
    <t>Naknade šteta pravnim i fizičkim osobama</t>
  </si>
  <si>
    <t>Penali, ležarine i drugo</t>
  </si>
  <si>
    <t>Ugovorene kazne i ostale naknade šteta</t>
  </si>
  <si>
    <t>Neotpisana vrijednost i drugi rashodi otuđene i rashodovane dugotrajne imovine</t>
  </si>
  <si>
    <t>Otpisana potraživanja</t>
  </si>
  <si>
    <t xml:space="preserve">Ostali nespomenuti rashodi </t>
  </si>
  <si>
    <t>Višak prihoda – preneseni</t>
  </si>
  <si>
    <t>Stanje novčanih sredstava na početku godine</t>
  </si>
  <si>
    <t>11-dugovno</t>
  </si>
  <si>
    <t>0111</t>
  </si>
  <si>
    <t>Uzgoj žitarica (osim riže), mahunarki i uljanog sjemenja</t>
  </si>
  <si>
    <t>0112</t>
  </si>
  <si>
    <t>Uzgoj riže</t>
  </si>
  <si>
    <t>0113</t>
  </si>
  <si>
    <t>Uzgoj povrća, dinja i lubenica, korjenastog i gomoljastog povrća</t>
  </si>
  <si>
    <t>0114</t>
  </si>
  <si>
    <t>Uzgoj šećerne trske</t>
  </si>
  <si>
    <t>0115</t>
  </si>
  <si>
    <t>Uzgoj duhana</t>
  </si>
  <si>
    <t>0116</t>
  </si>
  <si>
    <t xml:space="preserve">Uzgoj predivog bilja </t>
  </si>
  <si>
    <t>0119</t>
  </si>
  <si>
    <t xml:space="preserve">Uzgoj ostalih jednogodišnjih usjeva </t>
  </si>
  <si>
    <t>0121</t>
  </si>
  <si>
    <t xml:space="preserve">Uzgoj grožđa </t>
  </si>
  <si>
    <t>0122</t>
  </si>
  <si>
    <t>Uzgoj tropskog i suptropskog voća</t>
  </si>
  <si>
    <t>0123</t>
  </si>
  <si>
    <t>Uzgoj agruma</t>
  </si>
  <si>
    <t>0124</t>
  </si>
  <si>
    <t>Uzgoj jezgričavog i koštuničavog voća</t>
  </si>
  <si>
    <t>0125</t>
  </si>
  <si>
    <t xml:space="preserve">Uzgoj bobičastog, orašastog i ostalog voća </t>
  </si>
  <si>
    <t>0126</t>
  </si>
  <si>
    <t>Uzgoj uljanih plodova</t>
  </si>
  <si>
    <t>0127</t>
  </si>
  <si>
    <t>Uzgoj usjeva za pripremanje napitaka</t>
  </si>
  <si>
    <t>0128</t>
  </si>
  <si>
    <t xml:space="preserve">Uzgoj bilja za uporabu u farmaciji, aromatskog, začinskog i ljekovitog bilja </t>
  </si>
  <si>
    <t>Prilikom punjenja Excel datoteke direkno iz aplikacije za računovodstvo ili neke druge vanjske aplikacije, čest je slučaj da ta aplikacija koja puni Excel datoteku, otvori datoteku, napuni je podacima i zatvori prije nego se sve automatske sume uspiju izračunati. Takva datoteka će javljati pogrešku prilikom učitavanja. U slučaju da Excel datoteke punite iz svoje aplikacije, obavezno je nakon toga otvorite u Microsoft Excelu, pri tom će se sve formule izračunati u djeliću sekunde, te takvu datoteku ponovo snimite, bez ikakvih dodatnih unosa ili promjena.</t>
  </si>
  <si>
    <t>4333</t>
  </si>
  <si>
    <t>4334</t>
  </si>
  <si>
    <t>4339</t>
  </si>
  <si>
    <t>Ostali završni građevinski radovi</t>
  </si>
  <si>
    <t>4391</t>
  </si>
  <si>
    <t>Radovi na krovištu</t>
  </si>
  <si>
    <t>4399</t>
  </si>
  <si>
    <t>Ostale specijalizirane građevinske djelatnosti, d. n.</t>
  </si>
  <si>
    <t>4511</t>
  </si>
  <si>
    <t xml:space="preserve">Trgovina automobilima i motornim vozilima lake kategorije </t>
  </si>
  <si>
    <t>4519</t>
  </si>
  <si>
    <t>Trgovina ostalim motornim vozilima</t>
  </si>
  <si>
    <t>4520</t>
  </si>
  <si>
    <t>4531</t>
  </si>
  <si>
    <t xml:space="preserve">Trgovina na veliko dijelovima i priborom za motorna vozila </t>
  </si>
  <si>
    <t>4532</t>
  </si>
  <si>
    <t>Trgovina na malo dijelovima i priborom za motorna vozila</t>
  </si>
  <si>
    <t>4540</t>
  </si>
  <si>
    <t>Trgovina motociklima, dijelovima i priborom za motocikle te održavanje i popravak motocikala</t>
  </si>
  <si>
    <t>4611</t>
  </si>
  <si>
    <t>Posredovanje u trgovini poljoprivrednim sirovinama, živom stokom, tekstilnim sirovinama i poluproizvodima</t>
  </si>
  <si>
    <t>4612</t>
  </si>
  <si>
    <t>Posredovanje u trgovini gorivima, rudama, metalima i industrijskim kemijskim proizvodima</t>
  </si>
  <si>
    <t>4613</t>
  </si>
  <si>
    <t>Posredovanje u trgovini drvom i građevinskim materijalom</t>
  </si>
  <si>
    <t>4614</t>
  </si>
  <si>
    <t>Posredovanje u trgovini strojevima, industrijskom opremom, brodovima i zrakoplovima</t>
  </si>
  <si>
    <t>4615</t>
  </si>
  <si>
    <t>Posredovanje u trgovini namještajem, proizvodima za kućanstvo i željeznom robom</t>
  </si>
  <si>
    <t>4616</t>
  </si>
  <si>
    <t>Posredovanje u trgovini tekstilom, odjećom, krznom, obućom i kožnim proizvodima</t>
  </si>
  <si>
    <t>4617</t>
  </si>
  <si>
    <t>Posredovanje u trgovini hranom, pićima i duhanom</t>
  </si>
  <si>
    <t>4618</t>
  </si>
  <si>
    <t>Posredovanje u trgovini specijaliziranoj za određene proizvode</t>
  </si>
  <si>
    <t>4619</t>
  </si>
  <si>
    <t>Posredovanje u trgovini raznovrsnim proizvodima</t>
  </si>
  <si>
    <t>4621</t>
  </si>
  <si>
    <t>Trgovina na veliko žitaricama, sirovim duhanom, sjemenjem i stočnom hranom</t>
  </si>
  <si>
    <t>4622</t>
  </si>
  <si>
    <t>4623</t>
  </si>
  <si>
    <t>4624</t>
  </si>
  <si>
    <t>2.0.1.</t>
  </si>
  <si>
    <t>2.0.4.</t>
  </si>
  <si>
    <t>Dodano razdoblje za I. - VI. 2012.</t>
  </si>
  <si>
    <t>Omogućen unos podataka predstavništava stranih udruga.</t>
  </si>
  <si>
    <t>Pomoćne djelatnosti za ostalo rudarstvo i vađenje</t>
  </si>
  <si>
    <t>1011</t>
  </si>
  <si>
    <t>Prerada i konzerviranje mesa</t>
  </si>
  <si>
    <t>1012</t>
  </si>
  <si>
    <t>Prerada i konzerviranje mesa peradi</t>
  </si>
  <si>
    <t>1013</t>
  </si>
  <si>
    <t>1020</t>
  </si>
  <si>
    <t xml:space="preserve">Prerada i konzerviranje riba, rakova i školjki </t>
  </si>
  <si>
    <t>1031</t>
  </si>
  <si>
    <t>1032</t>
  </si>
  <si>
    <t>1039</t>
  </si>
  <si>
    <t>Ostala prerada i konzerviranje voća i povrća</t>
  </si>
  <si>
    <t>1041</t>
  </si>
  <si>
    <t>Proizvodnja ulja i masti</t>
  </si>
  <si>
    <t>1042</t>
  </si>
  <si>
    <t>Proizvodnja margarina i sličnih jestivih masti</t>
  </si>
  <si>
    <t>1051</t>
  </si>
  <si>
    <t>Djelatnosti mljekara i proizvođača sira</t>
  </si>
  <si>
    <t>1052</t>
  </si>
  <si>
    <t>1061</t>
  </si>
  <si>
    <t>Proizvodnja mlinskih proizvoda</t>
  </si>
  <si>
    <t>1062</t>
  </si>
  <si>
    <t>1071</t>
  </si>
  <si>
    <t>Proizvodnja kruha; proizvodnja svježih peciva, slastičarskih proizvoda i kolača</t>
  </si>
  <si>
    <t>1072</t>
  </si>
  <si>
    <t>Proizvodnja dvopeka, keksa i srodnih proizvoda; proizvodnja trajnih peciva, slastičarskih proizvoda i kolača</t>
  </si>
  <si>
    <t>1073</t>
  </si>
  <si>
    <t>Proizvodnja makarona, njoka, kuskusa i slične tjestenine</t>
  </si>
  <si>
    <t>1081</t>
  </si>
  <si>
    <t>1082</t>
  </si>
  <si>
    <t>Proizvodnja kakao, čokoladnih i bombonskih proizvoda</t>
  </si>
  <si>
    <t>1083</t>
  </si>
  <si>
    <t>1084</t>
  </si>
  <si>
    <t>Proizvodnja začina i drugih dodataka hrani</t>
  </si>
  <si>
    <t>1085</t>
  </si>
  <si>
    <t>Proizvodnja gotove hrane i jela</t>
  </si>
  <si>
    <t>1086</t>
  </si>
  <si>
    <t>Proizvodnja homogeniziranih prehrambenih pripravaka i dijetetske hrane</t>
  </si>
  <si>
    <t>1089</t>
  </si>
  <si>
    <t xml:space="preserve">Proizvodnja ostalih prehrambenih proizvoda, d. n. </t>
  </si>
  <si>
    <t>Samo strane udruge, tj. njihova predstavništva u RH ne moraju imati popunjen matični broj. Ako se radi o takvoj udruzi, onda ona nema ni šifru djelatnosti, tj. u šifru djelatnosti upisuju se četiri nule - "0000". Ova kontrola je u grešci ako je djelatnost "0000", a matični broj je upisan ili ako matični broj nije upisan a djelatnost je upisana neka druga, a ne "0000".</t>
  </si>
  <si>
    <t xml:space="preserve">Popunjenost zaglavlja. Svi podaci u zaglavlju moraju biti popunjeni. Ako ova kontrola nije zadovoljena znači da niste popunili sva polja u zaglavlju obrasca. Takav obrazac neće moći biti zaprimljen i učitan kroz program. Još jednom provjerite sva polja. OIB i RNO su od 2010. godine obvezni podaci i bez njih obrazac neće biti zaprimljen. Matični broj se ne popunjava samo za predstavništva stranih udruga u Republici Hrvatskoj koje ga nisu dobile, a one ujedno ne popunjavaju ni polje šifra djelatnosti već upisuju četiri nule. </t>
  </si>
  <si>
    <t>0000</t>
  </si>
  <si>
    <t>Predstavništva stranih udruga bez matičnog broja i/ili fizičke osobe bez djelatnosti</t>
  </si>
  <si>
    <t>Omogućen je unos podataka za predstavništva stranih udruga u Republici Hrvatskoj koja nemaju matični broj niti imaju šifru djelatnosti. Kod takvih obveznika upisuju se samo RNO i OIB, u polje šifre djelatnosti upisuju se 4 nule ("0000"), a polje matičnog broja ostavlja se obavezno prazno.</t>
  </si>
  <si>
    <t>Proizvodnja netkanog tekstila i proizvoda od netkanog tekstila, osim odjeće</t>
  </si>
  <si>
    <t>1396</t>
  </si>
  <si>
    <t>Proizvodnja ostaloga tehničkog i industrijskog tekstila</t>
  </si>
  <si>
    <t>1399</t>
  </si>
  <si>
    <t>Proizvodnja ostalog tekstila, d. n.</t>
  </si>
  <si>
    <t>1411</t>
  </si>
  <si>
    <t>1412</t>
  </si>
  <si>
    <t xml:space="preserve">Proizvodnja radne odjeće </t>
  </si>
  <si>
    <t>1413</t>
  </si>
  <si>
    <t>Proizvodnja ostale vanjske odjeće</t>
  </si>
  <si>
    <t>1414</t>
  </si>
  <si>
    <t>1419</t>
  </si>
  <si>
    <t xml:space="preserve">Proizvodnja ostale odjeće i pribora za odjeću </t>
  </si>
  <si>
    <t>1420</t>
  </si>
  <si>
    <t>Proizvodnja proizvoda od krzna</t>
  </si>
  <si>
    <t>1431</t>
  </si>
  <si>
    <t>1439</t>
  </si>
  <si>
    <t>Proizvodnja ostale pletene i kukičane odjeće</t>
  </si>
  <si>
    <t>1511</t>
  </si>
  <si>
    <t>Štavljenje i obrada kože; dorada i bojenje krzna</t>
  </si>
  <si>
    <t>1512</t>
  </si>
  <si>
    <t>Proizvodnja putnih i ručnih torba i slično, sedlarskih i remenarskih proizvoda</t>
  </si>
  <si>
    <t>1520</t>
  </si>
  <si>
    <t>Proizvodnja obuće</t>
  </si>
  <si>
    <t>1610</t>
  </si>
  <si>
    <t>Piljenje i blanjanje drva</t>
  </si>
  <si>
    <t>1621</t>
  </si>
  <si>
    <t>Proizvodnja furnira i ostalih ploča od drva</t>
  </si>
  <si>
    <t>1622</t>
  </si>
  <si>
    <t>Proizvodnja sastavljenog parketa</t>
  </si>
  <si>
    <t>1623</t>
  </si>
  <si>
    <t>Proizvodnja ostale građevne stolarije i elemenata</t>
  </si>
  <si>
    <t>1624</t>
  </si>
  <si>
    <t>1629</t>
  </si>
  <si>
    <t>Proizvodnja ostalih proizvoda od drva, proizvoda od pluta, slame i pletarskih materijala</t>
  </si>
  <si>
    <t>1711</t>
  </si>
  <si>
    <t>1712</t>
  </si>
  <si>
    <t>1721</t>
  </si>
  <si>
    <t>Proizvodnja valovitog papira i kartona te ambalaže od papira i kartona</t>
  </si>
  <si>
    <t>1722</t>
  </si>
  <si>
    <t>Proizvodnja robe za kućanstvo i higijenu te toaletnih potrepština od papira</t>
  </si>
  <si>
    <t>1723</t>
  </si>
  <si>
    <t>1724</t>
  </si>
  <si>
    <t>1729</t>
  </si>
  <si>
    <t>Proizvodnja ostalih proizvoda od papira i kartona</t>
  </si>
  <si>
    <t>1811</t>
  </si>
  <si>
    <t>1812</t>
  </si>
  <si>
    <t xml:space="preserve">Ostalo tiskanje </t>
  </si>
  <si>
    <t>1813</t>
  </si>
  <si>
    <t>Usluge pripreme za tisak i objavljivanje</t>
  </si>
  <si>
    <t>1814</t>
  </si>
  <si>
    <t xml:space="preserve">Knjigoveške i srodne usluge </t>
  </si>
  <si>
    <t>1820</t>
  </si>
  <si>
    <t>Umnožavanje snimljenih zapisa</t>
  </si>
  <si>
    <t>1910</t>
  </si>
  <si>
    <t>1920</t>
  </si>
  <si>
    <t>Proizvodnja rafiniranih naftnih proizvoda</t>
  </si>
  <si>
    <t>2011</t>
  </si>
  <si>
    <t>2012</t>
  </si>
  <si>
    <t>2013</t>
  </si>
  <si>
    <t>Proizvodnja ostalih anorganskih osnovnih kemikalija</t>
  </si>
  <si>
    <t>2014</t>
  </si>
  <si>
    <t>Proizvodnja ostalih organskih osnovnih kemikalija</t>
  </si>
  <si>
    <t>2015</t>
  </si>
  <si>
    <t>Proizvodnja gnojiva i dušičnih spojeva</t>
  </si>
  <si>
    <t>2016</t>
  </si>
  <si>
    <t>Proizvodnja plastike u primarnim oblicima</t>
  </si>
  <si>
    <t>2017</t>
  </si>
  <si>
    <t>Proizvodnja sintetičkoga kaučuka u primarnim oblicima</t>
  </si>
  <si>
    <t>2020</t>
  </si>
  <si>
    <t>Proizvodnja pesticida i drugih agrokemijskih proizvoda</t>
  </si>
  <si>
    <t>2030</t>
  </si>
  <si>
    <t>Proizvodnja boja, lakova i sličnih premaza, grafičkih boja i kitova</t>
  </si>
  <si>
    <t>2041</t>
  </si>
  <si>
    <t>Proizvodnja sapuna i deterdženata, sredstava za čišćenje i poliranje</t>
  </si>
  <si>
    <t>2042</t>
  </si>
  <si>
    <t>Proizvodnja parfema i toaletno-kozmetičkih preparata</t>
  </si>
  <si>
    <t>2051</t>
  </si>
  <si>
    <t>2052</t>
  </si>
  <si>
    <t xml:space="preserve">Proizvodnja ljepila </t>
  </si>
  <si>
    <t>2053</t>
  </si>
  <si>
    <t>2059</t>
  </si>
  <si>
    <t xml:space="preserve">Proizvodnja ostalih kemijskih proizvoda, d. n. </t>
  </si>
  <si>
    <t>2060</t>
  </si>
  <si>
    <t>Proizvodnja umjetnih vlakana</t>
  </si>
  <si>
    <t>2110</t>
  </si>
  <si>
    <t>Proizvodnja osnovnih farmaceutskih proizvoda</t>
  </si>
  <si>
    <t>2120</t>
  </si>
  <si>
    <t>2211</t>
  </si>
  <si>
    <t>Proizvodnja vanjskih i unutrašnjih guma za vozila; protektiranje vanjskih guma</t>
  </si>
  <si>
    <t>2219</t>
  </si>
  <si>
    <t>2221</t>
  </si>
  <si>
    <t>Proizvodnja ploča, listova, cijevi i profila od plastike</t>
  </si>
  <si>
    <t>2222</t>
  </si>
  <si>
    <t>2223</t>
  </si>
  <si>
    <t>Proizvodnja proizvoda od plastike za građevinarstvo</t>
  </si>
  <si>
    <t>2229</t>
  </si>
  <si>
    <t>Proizvodnja ostalih proizvoda od plastike</t>
  </si>
  <si>
    <t>2311</t>
  </si>
  <si>
    <t>2312</t>
  </si>
  <si>
    <t>2313</t>
  </si>
  <si>
    <t>2314</t>
  </si>
  <si>
    <t>2319</t>
  </si>
  <si>
    <t>Proizvodnja i obrada ostalog stakla uključujući tehničku robu od stakla</t>
  </si>
  <si>
    <t>2320</t>
  </si>
  <si>
    <t>Proizvodnja vatrostalnih proizvoda</t>
  </si>
  <si>
    <t>2331</t>
  </si>
  <si>
    <t>2332</t>
  </si>
  <si>
    <t>Proizvodnja opeke, crijepa i ostalih proizvoda od pečene gline za građevinarstvo</t>
  </si>
  <si>
    <t>2341</t>
  </si>
  <si>
    <t>Proizvodnja keramičkih proizvoda za kućanstvo i ukrasnih predmeta</t>
  </si>
  <si>
    <t>2342</t>
  </si>
  <si>
    <t xml:space="preserve">Proizvodnja sanitarne keramike </t>
  </si>
  <si>
    <t>2343</t>
  </si>
  <si>
    <t>Proizvodnja keramičkih izolatora i izolacijskog pribora</t>
  </si>
  <si>
    <t>2344</t>
  </si>
  <si>
    <t>Ukupni priljevi na novčane račune i blagajne</t>
  </si>
  <si>
    <t>11-potražno</t>
  </si>
  <si>
    <t>Ukupni odljevi s novčanih računa i blagajni</t>
  </si>
  <si>
    <t>PRIHODI</t>
  </si>
  <si>
    <t>Ostvareno tekuće razdoblje</t>
  </si>
  <si>
    <t>RASHODI</t>
  </si>
  <si>
    <t>KOLONA3</t>
  </si>
  <si>
    <t>KOLONA4</t>
  </si>
  <si>
    <t>OPCPOD</t>
  </si>
  <si>
    <t>DATUM</t>
  </si>
  <si>
    <t>STO_JE_UNUTRA</t>
  </si>
  <si>
    <t>&lt;ziro racun&gt;</t>
  </si>
  <si>
    <t>&lt;maticni broj&gt;</t>
  </si>
  <si>
    <t>&lt;naziv&gt;</t>
  </si>
  <si>
    <t>&lt;postanski broj&gt;</t>
  </si>
  <si>
    <t>&lt;mjesto&gt;</t>
  </si>
  <si>
    <t>&lt;ulica i broj&gt;</t>
  </si>
  <si>
    <t>&lt;djelatnost&gt;</t>
  </si>
  <si>
    <t>&lt;zupanija&gt;</t>
  </si>
  <si>
    <t>&lt;opcina&gt;</t>
  </si>
  <si>
    <t>&lt;MB pripojenog 1&gt;</t>
  </si>
  <si>
    <t>&lt;MB pripojenog 2&gt;</t>
  </si>
  <si>
    <t>&lt;MB pripojenog 3&gt;</t>
  </si>
  <si>
    <t>&lt;MB stat prom 1&gt;</t>
  </si>
  <si>
    <t>&lt;MB stat prom 2&gt;</t>
  </si>
  <si>
    <t>&lt;MB stat prom 3&gt;</t>
  </si>
  <si>
    <t>&lt;sif obveze revizije&gt;</t>
  </si>
  <si>
    <t>&lt;zakonski predst drustva&gt;</t>
  </si>
  <si>
    <t>&lt;voditelj racunovodstva&gt;</t>
  </si>
  <si>
    <t>&lt;kontakt osoba&gt;</t>
  </si>
  <si>
    <t>&lt;telefon&gt;</t>
  </si>
  <si>
    <t>&lt;telefax&gt;</t>
  </si>
  <si>
    <t>&lt;e-mail&gt;</t>
  </si>
  <si>
    <t>&lt;internet adresa&gt;</t>
  </si>
  <si>
    <t>&lt;datum zadnje revizije&gt;</t>
  </si>
  <si>
    <t>&lt;godina&gt;</t>
  </si>
  <si>
    <t>&lt;kontrolni broj&gt;</t>
  </si>
  <si>
    <t>&lt;vrsta izvjestaja&gt;</t>
  </si>
  <si>
    <t>&lt;mjesec&gt;</t>
  </si>
  <si>
    <t>&lt;verzija Excela&gt;</t>
  </si>
  <si>
    <t>&lt;vrsta posla&gt;</t>
  </si>
  <si>
    <t>&lt;oznaka&gt;</t>
  </si>
  <si>
    <t>&lt;razina&gt;</t>
  </si>
  <si>
    <t>&lt;razdjel&gt;</t>
  </si>
  <si>
    <t>&lt;glava&gt;</t>
  </si>
  <si>
    <t>&lt;rkp&gt;</t>
  </si>
  <si>
    <t>&lt;razlike&gt;</t>
  </si>
  <si>
    <t>RAZLIKE</t>
  </si>
  <si>
    <t>0</t>
  </si>
  <si>
    <t>Opis promjene</t>
  </si>
  <si>
    <t>Na ovom radnom listu predviđeno je da se prilikom svake promjene Excel datoteke dopiše svaka promjena koja je nastala u obrascu, bez obzira da li je nastala zbog promjene u samom obrascu ili je razlog promjena dizajna obrasca, poslovnih pravila i slično.</t>
  </si>
  <si>
    <t>Trgovina na veliko kemijskim proizvodima</t>
  </si>
  <si>
    <t>Trgovina na veliko ostalim poluproizvodima</t>
  </si>
  <si>
    <t>Trgovina na veliko alatnim strojevima</t>
  </si>
  <si>
    <t>Trgovina na veliko strojevima za rudnike i građevinarstvo</t>
  </si>
  <si>
    <t>Trgovina na veliko ostalim uredskim strojevima i opremom</t>
  </si>
  <si>
    <t>Popravak satova i nakita</t>
  </si>
  <si>
    <t>Ostali smještaj</t>
  </si>
  <si>
    <t>Cestovni prijevoz robe</t>
  </si>
  <si>
    <t>Cjevovodni transport</t>
  </si>
  <si>
    <t>Pomorski i obalni prijevoz putnika</t>
  </si>
  <si>
    <t>Pomorski i obalni prijevoz robe</t>
  </si>
  <si>
    <t>Svemirski prijevoz</t>
  </si>
  <si>
    <t>Verzija</t>
  </si>
  <si>
    <t>Skladištenje robe</t>
  </si>
  <si>
    <t>Središnje bankarstvo</t>
  </si>
  <si>
    <t>Ostalo kreditno posredovanje</t>
  </si>
  <si>
    <t>Mirovinski fondovi</t>
  </si>
  <si>
    <t>Ostalo osiguranje</t>
  </si>
  <si>
    <t>Proizvodnja ostalih tehničkih proizvoda od keramike</t>
  </si>
  <si>
    <t>2349</t>
  </si>
  <si>
    <t>Proizvodnja ostalih proizvoda od keramike</t>
  </si>
  <si>
    <t>2351</t>
  </si>
  <si>
    <t>2352</t>
  </si>
  <si>
    <t xml:space="preserve">Proizvodnja vapna i gipsa </t>
  </si>
  <si>
    <t>2361</t>
  </si>
  <si>
    <t>Proizvodnja proizvoda od betona za građevinarstvo</t>
  </si>
  <si>
    <t>2362</t>
  </si>
  <si>
    <t>Proizvodnja proizvoda od gipsa za građevinarstvo</t>
  </si>
  <si>
    <t>2363</t>
  </si>
  <si>
    <t>2364</t>
  </si>
  <si>
    <t>2365</t>
  </si>
  <si>
    <t>2369</t>
  </si>
  <si>
    <t xml:space="preserve">Proizvodnja ostalih proizvoda od betona, cementa i gipsa </t>
  </si>
  <si>
    <t>2370</t>
  </si>
  <si>
    <t>Rezanje, oblikovanje i obrada kamena</t>
  </si>
  <si>
    <t>2391</t>
  </si>
  <si>
    <t>2399</t>
  </si>
  <si>
    <t>Proizvodnja ostalih nemetalnih mineralnih proizvoda, d. n.</t>
  </si>
  <si>
    <t>2410</t>
  </si>
  <si>
    <t>Proizvodnja sirovog željeza, čelika i ferolegura</t>
  </si>
  <si>
    <t>2420</t>
  </si>
  <si>
    <t>Proizvodnja čeličnih cijevi i pribora</t>
  </si>
  <si>
    <t>2431</t>
  </si>
  <si>
    <t>Hladno vučenje šipki</t>
  </si>
  <si>
    <t>2432</t>
  </si>
  <si>
    <t>Hladno valjanje uskih vrpci</t>
  </si>
  <si>
    <t>2433</t>
  </si>
  <si>
    <t xml:space="preserve">Hladno oblikovanje i profiliranje </t>
  </si>
  <si>
    <t>2434</t>
  </si>
  <si>
    <t>Hladno vučenje žice</t>
  </si>
  <si>
    <t>2441</t>
  </si>
  <si>
    <t>2442</t>
  </si>
  <si>
    <t>2443</t>
  </si>
  <si>
    <t>Proizvodnja olova, cinka i kositra</t>
  </si>
  <si>
    <t>2444</t>
  </si>
  <si>
    <t>2445</t>
  </si>
  <si>
    <t>2446</t>
  </si>
  <si>
    <t>Obrada nuklearnoga goriva</t>
  </si>
  <si>
    <t>2451</t>
  </si>
  <si>
    <t>2452</t>
  </si>
  <si>
    <t>2453</t>
  </si>
  <si>
    <t>Lijevanje lakih metala</t>
  </si>
  <si>
    <t>2454</t>
  </si>
  <si>
    <t>Lijevanje ostalih obojenih metala</t>
  </si>
  <si>
    <t>2511</t>
  </si>
  <si>
    <t>Proizvodnja metalnih konstrukcija i njihovih dijelova</t>
  </si>
  <si>
    <t>2512</t>
  </si>
  <si>
    <t>Proizvodnja vrata i prozora od metala</t>
  </si>
  <si>
    <t>2521</t>
  </si>
  <si>
    <t>Proizvodnja radijatora i kotlova za centralno grijanje</t>
  </si>
  <si>
    <t>2529</t>
  </si>
  <si>
    <t xml:space="preserve">Proizvodnja ostalih metalnih cisterni, rezervoara i sličnih posuda </t>
  </si>
  <si>
    <t>2530</t>
  </si>
  <si>
    <t>Proizvodnja parnih kotlova, osim kotlova za centralno grijanje toplom vodom</t>
  </si>
  <si>
    <t>2540</t>
  </si>
  <si>
    <t>Proizvodnja oružja i streljiva</t>
  </si>
  <si>
    <t>2550</t>
  </si>
  <si>
    <t>Kovanje, prešanje, štancanje i valjanje metala; metalurgija praha</t>
  </si>
  <si>
    <t>2561</t>
  </si>
  <si>
    <t>Obrada i prevlačenje metala</t>
  </si>
  <si>
    <t>2562</t>
  </si>
  <si>
    <t>Strojna obrada metala</t>
  </si>
  <si>
    <t>2571</t>
  </si>
  <si>
    <t>2572</t>
  </si>
  <si>
    <t>2573</t>
  </si>
  <si>
    <t>2591</t>
  </si>
  <si>
    <t xml:space="preserve">Proizvodnja čeličnih bačava i sličnih posuda </t>
  </si>
  <si>
    <t>2592</t>
  </si>
  <si>
    <t>Proizvodnja ambalaže od lakih metala</t>
  </si>
  <si>
    <t>2593</t>
  </si>
  <si>
    <t>Proizvodnja proizvoda od žice, lanaca i opruga</t>
  </si>
  <si>
    <t>2594</t>
  </si>
  <si>
    <t>Proizvodnja zakovica i vijčane robe</t>
  </si>
  <si>
    <t>2599</t>
  </si>
  <si>
    <t>Proizvodnja ostalih gotovih proizvoda od metala, d. n.</t>
  </si>
  <si>
    <t>2611</t>
  </si>
  <si>
    <t xml:space="preserve">Proizvodnja elektroničkih komponenata </t>
  </si>
  <si>
    <t>2612</t>
  </si>
  <si>
    <t>Proizvodnja punih elektroničkih ploča</t>
  </si>
  <si>
    <t>2620</t>
  </si>
  <si>
    <t>Proizvodnja računala i periferne opreme</t>
  </si>
  <si>
    <t>2630</t>
  </si>
  <si>
    <t>Proizvodnja komunikacijske opreme</t>
  </si>
  <si>
    <t>2640</t>
  </si>
  <si>
    <t>Proizvodnja elektroničkih uređaja za široku potrošnju</t>
  </si>
  <si>
    <t>2651</t>
  </si>
  <si>
    <t>Proizvodnja instrumenata i aparata za mjerenje, ispitivanje i navigaciju</t>
  </si>
  <si>
    <t>2652</t>
  </si>
  <si>
    <t xml:space="preserve">Proizvodnja satova </t>
  </si>
  <si>
    <t>2660</t>
  </si>
  <si>
    <t>Proizvodnja opreme za zračenje, elektromedicinske i elektroterapeutske opreme</t>
  </si>
  <si>
    <t>2670</t>
  </si>
  <si>
    <t>Proizvodnja optičkih instrumenata i fotografske opreme</t>
  </si>
  <si>
    <t>2680</t>
  </si>
  <si>
    <t>Proizvodnja magnetskih i optičkih medija</t>
  </si>
  <si>
    <t>2711</t>
  </si>
  <si>
    <t>Proizvodnja elektromotora, generatora i transformatora</t>
  </si>
  <si>
    <t>2712</t>
  </si>
  <si>
    <t>Proizvodnja uređaja za distribuciju i kontrolu električne energije</t>
  </si>
  <si>
    <t>2720</t>
  </si>
  <si>
    <t>Proizvodnja baterija i akumulatora</t>
  </si>
  <si>
    <t>2731</t>
  </si>
  <si>
    <t>Proizvodnja kablova od optičkih vlakana</t>
  </si>
  <si>
    <t>2732</t>
  </si>
  <si>
    <t>Proizvodnja ostalih elektroničkih i električnih žica i kablova</t>
  </si>
  <si>
    <t>2733</t>
  </si>
  <si>
    <t>Proizvodnja elektroinstalacijskog materijala</t>
  </si>
  <si>
    <t>2740</t>
  </si>
  <si>
    <t>Proizvodnja električne opreme za rasvjetu</t>
  </si>
  <si>
    <t>2751</t>
  </si>
  <si>
    <t>Proizvodnja električnih aparata za kućanstvo</t>
  </si>
  <si>
    <t>2752</t>
  </si>
  <si>
    <t>Proizvodnja neelektričnih aparata za kućanstvo</t>
  </si>
  <si>
    <t>2790</t>
  </si>
  <si>
    <t>Proizvodnja ostale električne opreme</t>
  </si>
  <si>
    <t>2811</t>
  </si>
  <si>
    <t>Proizvodnja motora i turbina, osim motora za zrakoplove i motorna vozila</t>
  </si>
  <si>
    <t>2812</t>
  </si>
  <si>
    <t>Proizvodnja hidrauličnih pogonskih uređaja</t>
  </si>
  <si>
    <t>2813</t>
  </si>
  <si>
    <t>Proizvodnja ostalih crpki i kompresora</t>
  </si>
  <si>
    <t>2814</t>
  </si>
  <si>
    <t>Proizvodnja ostalih slavina i ventila</t>
  </si>
  <si>
    <t>2815</t>
  </si>
  <si>
    <t>Proizvodnja ležajeva, prijenosnika te prijenosnih i pogonskih elemenata</t>
  </si>
  <si>
    <t>2821</t>
  </si>
  <si>
    <t>Proizvodnja peći i plamenika</t>
  </si>
  <si>
    <t>2822</t>
  </si>
  <si>
    <t>2823</t>
  </si>
  <si>
    <t>Proizvodnja uredskih strojeva i opreme (osim proizvodnje računala i periferne opreme)</t>
  </si>
  <si>
    <t>2824</t>
  </si>
  <si>
    <t>Proizvodnja mehaniziranoga ručnog alata</t>
  </si>
  <si>
    <t>2825</t>
  </si>
  <si>
    <t>Proizvodnja rashladne i ventilacijske opreme, osim za kućanstvo</t>
  </si>
  <si>
    <t>2829</t>
  </si>
  <si>
    <t>Proizvodnja ostalih strojeva za opće namjene, d. n.</t>
  </si>
  <si>
    <t>2830</t>
  </si>
  <si>
    <t>Proizvodnja strojeva za poljoprivredu i šumarstvo</t>
  </si>
  <si>
    <t>2841</t>
  </si>
  <si>
    <t>Proizvodnja strojeva za obradu metala</t>
  </si>
  <si>
    <t>2849</t>
  </si>
  <si>
    <t>Proizvodnja ostalih alatnih strojeva</t>
  </si>
  <si>
    <t>2891</t>
  </si>
  <si>
    <t>2892</t>
  </si>
  <si>
    <t>Proizvodnja strojeva za rudnike, kamenolome i građevinarstvo</t>
  </si>
  <si>
    <t>2893</t>
  </si>
  <si>
    <t>Proizvodnja strojeva za industriju hrane, pića i duhana</t>
  </si>
  <si>
    <t>2894</t>
  </si>
  <si>
    <t>Proizvodnja strojeva za industriju tekstila, odjeće i kože</t>
  </si>
  <si>
    <t>2895</t>
  </si>
  <si>
    <t>Proizvodnja strojeva za industriju papira i kartona</t>
  </si>
  <si>
    <t>2896</t>
  </si>
  <si>
    <t>Proizvodnja strojeva za plastiku i gumu</t>
  </si>
  <si>
    <t>2899</t>
  </si>
  <si>
    <t>Proizvodnja ostalih strojeva za posebne namjene, d. n.</t>
  </si>
  <si>
    <t>2910</t>
  </si>
  <si>
    <t>2920</t>
  </si>
  <si>
    <t>Proizvodnja karoserija za motorna vozila, prikolica i poluprikolica</t>
  </si>
  <si>
    <t>2931</t>
  </si>
  <si>
    <t xml:space="preserve">Proizvodnja električne i elektroničke opreme za motorna vozila </t>
  </si>
  <si>
    <t>2932</t>
  </si>
  <si>
    <t xml:space="preserve">Proizvodnja ostalih dijelova i pribora za motorna vozila </t>
  </si>
  <si>
    <t>3011</t>
  </si>
  <si>
    <t>Gradnja brodova i plutajućih objekata</t>
  </si>
  <si>
    <t>3012</t>
  </si>
  <si>
    <t>Gradnja čamaca za razonodu i sportskih čamaca</t>
  </si>
  <si>
    <t>3020</t>
  </si>
  <si>
    <t>Proizvodnja željezničkih lokomotiva i tračničkih vozila</t>
  </si>
  <si>
    <t>3030</t>
  </si>
  <si>
    <t>Proizvodnja zrakoplova i svemirskih letjelica te srodnih prijevoznih sredstava i opreme</t>
  </si>
  <si>
    <t>3040</t>
  </si>
  <si>
    <t>Proizvodnja vojnih borbenih vozila</t>
  </si>
  <si>
    <t>3091</t>
  </si>
  <si>
    <t>Proizvodnja motocikala</t>
  </si>
  <si>
    <t>3092</t>
  </si>
  <si>
    <t>Proizvodnja bicikala i invalidskih kolica</t>
  </si>
  <si>
    <t>3099</t>
  </si>
  <si>
    <t xml:space="preserve">Proizvodnja ostalih prijevoznih sredstava, d. n. </t>
  </si>
  <si>
    <t>3101</t>
  </si>
  <si>
    <t>Proizvodnja namještaja za poslovne i prodajne prostore</t>
  </si>
  <si>
    <t>3102</t>
  </si>
  <si>
    <t>Proizvodnja kuhinjskog namještaja</t>
  </si>
  <si>
    <t>3103</t>
  </si>
  <si>
    <t>3109</t>
  </si>
  <si>
    <t>Proizvodnja ostalog namještaja</t>
  </si>
  <si>
    <t>3211</t>
  </si>
  <si>
    <t>3212</t>
  </si>
  <si>
    <t>Proizvodnja nakita i srodnih proizvoda</t>
  </si>
  <si>
    <t>3213</t>
  </si>
  <si>
    <t>Proizvodnja imitacije nakita (bižuterije) i srodnih proizvoda</t>
  </si>
  <si>
    <t>3220</t>
  </si>
  <si>
    <t>3230</t>
  </si>
  <si>
    <t>3240</t>
  </si>
  <si>
    <t>3250</t>
  </si>
  <si>
    <t>Proizvodnja medicinskih i stomatoloških instrumenata i pribora</t>
  </si>
  <si>
    <t>3291</t>
  </si>
  <si>
    <t>Proizvodnja metla i četaka</t>
  </si>
  <si>
    <t>3299</t>
  </si>
  <si>
    <t xml:space="preserve">Ostala prerađivačka industrija, d. n. </t>
  </si>
  <si>
    <t>3311</t>
  </si>
  <si>
    <t>Popravak proizvoda od metala</t>
  </si>
  <si>
    <t>3312</t>
  </si>
  <si>
    <t>Popravak strojeva</t>
  </si>
  <si>
    <t>3313</t>
  </si>
  <si>
    <t>Popravak elektroničke i optičke opreme</t>
  </si>
  <si>
    <t>3314</t>
  </si>
  <si>
    <t>Popravak električne opreme</t>
  </si>
  <si>
    <t>3315</t>
  </si>
  <si>
    <t>Popravak i održavanje brodova i čamaca</t>
  </si>
  <si>
    <t>3316</t>
  </si>
  <si>
    <t>Popravak i održavanje zrakoplova i svemirskih letjelica</t>
  </si>
  <si>
    <t>3317</t>
  </si>
  <si>
    <t>Popravak i održavanje ostalih prijevoznih sredstava</t>
  </si>
  <si>
    <t>3319</t>
  </si>
  <si>
    <t>Popravak ostale opreme</t>
  </si>
  <si>
    <t>3320</t>
  </si>
  <si>
    <t>Instaliranje industrijskih strojeva i opreme</t>
  </si>
  <si>
    <t>3511</t>
  </si>
  <si>
    <t>3512</t>
  </si>
  <si>
    <t>3513</t>
  </si>
  <si>
    <t>Distribucija električne energije</t>
  </si>
  <si>
    <t>3514</t>
  </si>
  <si>
    <t>Trgovina električnom energijom</t>
  </si>
  <si>
    <t>3521</t>
  </si>
  <si>
    <t>3522</t>
  </si>
  <si>
    <t>Distribucija plinovitih goriva distribucijskom mrežom</t>
  </si>
  <si>
    <t>3523</t>
  </si>
  <si>
    <t>Trgovina plinom distribucijskom mrežom</t>
  </si>
  <si>
    <t>3530</t>
  </si>
  <si>
    <t>Opskrba parom i klimatizacija</t>
  </si>
  <si>
    <t>3600</t>
  </si>
  <si>
    <t>Skupljanje, pročišćavanje i opskrba vodom</t>
  </si>
  <si>
    <t>3700</t>
  </si>
  <si>
    <t>Uklanjanje otpadnih voda</t>
  </si>
  <si>
    <t>3811</t>
  </si>
  <si>
    <t>Skupljanje neopasnog otpada</t>
  </si>
  <si>
    <t>3812</t>
  </si>
  <si>
    <t>Skupljanje opasnog otpada</t>
  </si>
  <si>
    <t>3821</t>
  </si>
  <si>
    <t>Obrada i zbrinjavanje neopasnog otpada</t>
  </si>
  <si>
    <t>3822</t>
  </si>
  <si>
    <t>Obrada i zbrinjavanje opasnog otpada</t>
  </si>
  <si>
    <t>3831</t>
  </si>
  <si>
    <t>Rastavljanje olupina</t>
  </si>
  <si>
    <t>3832</t>
  </si>
  <si>
    <t>Oporaba posebno izdvojenih materijala</t>
  </si>
  <si>
    <t>3900</t>
  </si>
  <si>
    <t>Djelatnosti sanacije okoliša te ostale djelatnosti gospodarenja otpadom</t>
  </si>
  <si>
    <t>4110</t>
  </si>
  <si>
    <t>Organizacija izvedbe projekata za zgrade</t>
  </si>
  <si>
    <t>4120</t>
  </si>
  <si>
    <t>Gradnja stambenih i nestambenih zgrada</t>
  </si>
  <si>
    <t>4211</t>
  </si>
  <si>
    <t>Gradnja cesta i autocesta</t>
  </si>
  <si>
    <t>4212</t>
  </si>
  <si>
    <t>Gradnja željezničkih pruga i podzemnih željeznica</t>
  </si>
  <si>
    <t>4213</t>
  </si>
  <si>
    <t>Gradnja mostova i tunela</t>
  </si>
  <si>
    <t>4221</t>
  </si>
  <si>
    <t>Gradnja cjevovoda za tekućine i plinove</t>
  </si>
  <si>
    <t>4222</t>
  </si>
  <si>
    <t>Gradnja vodova za električnu struju i telekomunikacije</t>
  </si>
  <si>
    <t>4291</t>
  </si>
  <si>
    <t>Gradnja vodnih građevina</t>
  </si>
  <si>
    <t>4299</t>
  </si>
  <si>
    <t>Gradnja ostalih građevina niskogradnje, d. n.</t>
  </si>
  <si>
    <t>4311</t>
  </si>
  <si>
    <t>Uklanjanje građevina</t>
  </si>
  <si>
    <t>4312</t>
  </si>
  <si>
    <t>Pripremni radovi na gradilištu</t>
  </si>
  <si>
    <t>4313</t>
  </si>
  <si>
    <t>Pokusno bušenje i sondiranje terena za gradnju</t>
  </si>
  <si>
    <t>4321</t>
  </si>
  <si>
    <t>4322</t>
  </si>
  <si>
    <t xml:space="preserve">Uvođenje instalacija vodovoda, kanalizacije i plina i instalacija za grijanje i klimatizaciju </t>
  </si>
  <si>
    <t>4329</t>
  </si>
  <si>
    <t>Ostali građevinski instalacijski radovi</t>
  </si>
  <si>
    <t>4331</t>
  </si>
  <si>
    <t>Fasadni i štukaturski radovi</t>
  </si>
  <si>
    <t>4332</t>
  </si>
  <si>
    <t>Tehničko ispitivanje i analiza</t>
  </si>
  <si>
    <t>Fotografske djelatnosti</t>
  </si>
  <si>
    <t>Djelatnosti pakiranja</t>
  </si>
  <si>
    <t>Djelatnosti pozivnih centara</t>
  </si>
  <si>
    <t>Vanjski poslovi</t>
  </si>
  <si>
    <t>Poslovi obrane</t>
  </si>
  <si>
    <t>Sudske i pravosudne djelatnosti</t>
  </si>
  <si>
    <t>Predškolsko obrazovanje</t>
  </si>
  <si>
    <t>Osnovno obrazovanje</t>
  </si>
  <si>
    <t>Veterinarske djelatnosti</t>
  </si>
  <si>
    <t>Frizerski saloni i saloni za uljepšavanje</t>
  </si>
  <si>
    <t>Pogrebne i srodne djelatnosti</t>
  </si>
  <si>
    <t>Djelatnosti kućanstava koja zapošljavaju poslugu</t>
  </si>
  <si>
    <t>Djelatnosti privatnih kućanstava koja obavljaju različite usluge za vlastite potrebe</t>
  </si>
  <si>
    <t>OREHOVICA</t>
  </si>
  <si>
    <t>PODTUREN</t>
  </si>
  <si>
    <t>PRELOG</t>
  </si>
  <si>
    <t>SELNICA</t>
  </si>
  <si>
    <t>STRAHONINEC</t>
  </si>
  <si>
    <t>SVETA MARIJA</t>
  </si>
  <si>
    <t>SVETI JURAJ NA BREGU</t>
  </si>
  <si>
    <t>SVETI MARTIN NA MURI</t>
  </si>
  <si>
    <t>ŠENKOVEC</t>
  </si>
  <si>
    <t>ŠTRIGOVA</t>
  </si>
  <si>
    <t>VRATIŠINEC</t>
  </si>
  <si>
    <t>GRAD ZAGREB</t>
  </si>
  <si>
    <t>Šifra</t>
  </si>
  <si>
    <t>Opis djelatnosti</t>
  </si>
  <si>
    <t>Osoba za kontaktiranje:</t>
  </si>
  <si>
    <t>Zakonski predstavnik:</t>
  </si>
  <si>
    <t>15. Šibensko-kninska županija</t>
  </si>
  <si>
    <t>16. Vukovarsko-srijemska županija</t>
  </si>
  <si>
    <t>17. Splitsko-dalmatinska županija</t>
  </si>
  <si>
    <t>18. Istarska županija</t>
  </si>
  <si>
    <t>19. Dubrovačko-neretvanska županija</t>
  </si>
  <si>
    <t>20. Međimurska županija</t>
  </si>
  <si>
    <t>21. Grad Zagreb</t>
  </si>
  <si>
    <t>Poštanski broj:</t>
  </si>
  <si>
    <t>Kontrolni broj mora biti vrijednost veća od nule, ako je kontrolni broj nula ili na mjestu kontrolnog broja piše #VALUE! znači da u nekom polju podataka niste upisali broj, u tom slučaju u sva polja koja ne sadrže podatak upišite nulu, ne ostavljajte ni jedno polje prazno.</t>
  </si>
  <si>
    <t>AOP</t>
  </si>
  <si>
    <t>OPIS</t>
  </si>
  <si>
    <t>Mjesto:</t>
  </si>
  <si>
    <t>Rezultat kontrole</t>
  </si>
  <si>
    <t>Opis dodatne kontrole</t>
  </si>
  <si>
    <t>KOLONA1</t>
  </si>
  <si>
    <t>KONTRBR</t>
  </si>
  <si>
    <t>BEDENICA</t>
  </si>
  <si>
    <t>BISTRA</t>
  </si>
  <si>
    <t>BRCKOVLJANI</t>
  </si>
  <si>
    <t>BRDOVEC</t>
  </si>
  <si>
    <t>DUBRAVA</t>
  </si>
  <si>
    <t>DUBRAVICA</t>
  </si>
  <si>
    <t>DUGO SELO</t>
  </si>
  <si>
    <t>FARKAŠEVAC</t>
  </si>
  <si>
    <t>GORNJA REKA</t>
  </si>
  <si>
    <t>GRADEC</t>
  </si>
  <si>
    <t>IVANIĆ-GRAD</t>
  </si>
  <si>
    <t>JAKOVLJE</t>
  </si>
  <si>
    <t>JASTREBARSKO</t>
  </si>
  <si>
    <t>KLINČA SELA</t>
  </si>
  <si>
    <t>KLOŠTAR IVANIĆ</t>
  </si>
  <si>
    <t>KRAŠIĆ</t>
  </si>
  <si>
    <t>KRAVARSKO</t>
  </si>
  <si>
    <t>KRIŽ</t>
  </si>
  <si>
    <t>LUKA</t>
  </si>
  <si>
    <t>MARIJA GORICA</t>
  </si>
  <si>
    <t>ORLE</t>
  </si>
  <si>
    <t>PISAROVINA</t>
  </si>
  <si>
    <t>POKUPSKO</t>
  </si>
  <si>
    <t>PRESEKA</t>
  </si>
  <si>
    <t>PUŠĆA</t>
  </si>
  <si>
    <t>RAKOVEC</t>
  </si>
  <si>
    <t>RUGVICA</t>
  </si>
  <si>
    <t>SAMOBOR</t>
  </si>
  <si>
    <t>STUPNIK</t>
  </si>
  <si>
    <t>SVETA NEDJELJA</t>
  </si>
  <si>
    <t>SVETI IVAN ZELINA</t>
  </si>
  <si>
    <t>VELIKA GORICA</t>
  </si>
  <si>
    <t>VRBOVEC</t>
  </si>
  <si>
    <t>ZAPREŠIĆ</t>
  </si>
  <si>
    <t>ŽUMBERAK</t>
  </si>
  <si>
    <t>BEDEKOVČINA</t>
  </si>
  <si>
    <t>BUDINŠČINA</t>
  </si>
  <si>
    <t>DESINIĆ</t>
  </si>
  <si>
    <t>DONJA STUBICA</t>
  </si>
  <si>
    <t>ĐURMANEC</t>
  </si>
  <si>
    <t>GORNJA STUBICA</t>
  </si>
  <si>
    <t>HRAŠĆINA</t>
  </si>
  <si>
    <t>HUM NA SUTLI</t>
  </si>
  <si>
    <t>JESENJE</t>
  </si>
  <si>
    <t>KLANJEC</t>
  </si>
  <si>
    <t>KONJŠČINA</t>
  </si>
  <si>
    <t>KRALJEVEC NA SUTLI</t>
  </si>
  <si>
    <t>KRAPINA</t>
  </si>
  <si>
    <t>KRAPINSKE TOPLICE</t>
  </si>
  <si>
    <t>KUMROVEC</t>
  </si>
  <si>
    <t>LOBOR</t>
  </si>
  <si>
    <t>MAČE</t>
  </si>
  <si>
    <t>MARIJA BISTRICA</t>
  </si>
  <si>
    <t>MIHOVLJAN</t>
  </si>
  <si>
    <t>NOVI GOLUBOVEC</t>
  </si>
  <si>
    <t>OROSLAVJE</t>
  </si>
  <si>
    <t>PETROVSKO</t>
  </si>
  <si>
    <t>PREGRADA</t>
  </si>
  <si>
    <t>RADOBOJ</t>
  </si>
  <si>
    <t>STUBIČKE TOPLICE</t>
  </si>
  <si>
    <t>SVETI KRIŽ ZAČRETJE</t>
  </si>
  <si>
    <t>TUHELJ</t>
  </si>
  <si>
    <t>VELIKO TRGOVIŠĆE</t>
  </si>
  <si>
    <t>ZABOK</t>
  </si>
  <si>
    <t>ZAGORSKA SELA</t>
  </si>
  <si>
    <t>ZLATAR</t>
  </si>
  <si>
    <t>ZLATAR-BISTRICA</t>
  </si>
  <si>
    <t>DONJI KUKURUZARI</t>
  </si>
  <si>
    <t>DVOR</t>
  </si>
  <si>
    <t>GLINA</t>
  </si>
  <si>
    <t>GVOZD</t>
  </si>
  <si>
    <t>HRVATSKA DUBICA</t>
  </si>
  <si>
    <t>HRVATSKA KOSTAJNICA</t>
  </si>
  <si>
    <t>JASENOVAC</t>
  </si>
  <si>
    <t>KUTINA</t>
  </si>
  <si>
    <t>LEKENIK</t>
  </si>
  <si>
    <t>LIPOVLJANI</t>
  </si>
  <si>
    <t>MAJUR</t>
  </si>
  <si>
    <t>MARTINSKA VES</t>
  </si>
  <si>
    <t>NOVSKA</t>
  </si>
  <si>
    <t>PETRINJA</t>
  </si>
  <si>
    <t>POPOVAČA</t>
  </si>
  <si>
    <t>SISAK</t>
  </si>
  <si>
    <t>SUNJA</t>
  </si>
  <si>
    <t>TOPUSKO</t>
  </si>
  <si>
    <t>VELIKA LUDINA</t>
  </si>
  <si>
    <t>BARILOVIĆI</t>
  </si>
  <si>
    <t>BOSILJEVO</t>
  </si>
  <si>
    <t>CETINGRAD</t>
  </si>
  <si>
    <t>DRAGANIĆ</t>
  </si>
  <si>
    <t>DUGA RESA</t>
  </si>
  <si>
    <t>GENERALSKI STOL</t>
  </si>
  <si>
    <t>JOSIPDOL</t>
  </si>
  <si>
    <t>KARLOVAC</t>
  </si>
  <si>
    <t>KRNJAK</t>
  </si>
  <si>
    <t>LASINJA</t>
  </si>
  <si>
    <t>NETRETIĆ</t>
  </si>
  <si>
    <t>OGULIN</t>
  </si>
  <si>
    <t>OZALJ</t>
  </si>
  <si>
    <t>AOP oznake 136 i 137 u koloni jedne godine ne mogu biti istovremeno popunjene (obveznik može iz prethodnih razdoblja imati ili preneseni višak ili preneseni manjak - ne oboje istovremeno)</t>
  </si>
  <si>
    <t>Upozorenje na broj zaposlenih (AOP oznake 144 i 145). Ova kontrola upozorava na neuobičajeno velik broj  zaposlenih kod neprofitnih organizacija (veći od 1000). U slučaju da je broj zaposlenih stvarno veći od 1.000 ovu kontrolu zanemarite (stranke,  sindikati, udruge građana unose samo broj zaposlenih u samoj stranci, sindikatu ili udruzi, ne broj članova stranke, sindikata ili udruge).</t>
  </si>
  <si>
    <t>Ako postoje zaposleni (AOP 144 i 145) tada moraju postojati i rashodi za zaposlene (AOP 045) i obrnuto. Iznimke su neprofitne organizacije kojima plaće za zaposlene isplaćuje druga pravna osoba ili one neprofitne organizacije kod kojih su isplaćene plaće ali ne postoje stalni zaposleni tako da je prosjek zaposlenih prema broju sati rada manji od 0,5 (zaokruženo je nula). Kod njih mogu postojati zaposleni a da nema isplaćenih plaća.</t>
  </si>
  <si>
    <t>300</t>
  </si>
  <si>
    <t>3.0.0.</t>
  </si>
  <si>
    <t>S razdobljem I. - VI. 2014. obrazac je proširen za nekoliko dodatnih AOP oznaka. Verzije starije od 3.0.0. ne mogu se više predavati.</t>
  </si>
  <si>
    <t>1.0.1.</t>
  </si>
  <si>
    <t>Ispravljen krivi izračun kontrolnog broja kod verzije 1.0.0.</t>
  </si>
  <si>
    <t>Dovršavanje tekstila</t>
  </si>
  <si>
    <t>Proizvodnja pletenih i kukičanih tkanina</t>
  </si>
  <si>
    <t>Proizvodnja pletenih i kukičanih čarapa</t>
  </si>
  <si>
    <t>Proizvodnja kožne odjeće</t>
  </si>
  <si>
    <t>Proizvodnja rublja</t>
  </si>
  <si>
    <t>Popunjenost podnožja obrasca (podaci u podnožju koji moraju biti popunjeni su zakonski predstavnik, osoba za kontakt i broj telefona). Ako ova kontrola nije zadovoljena znači da neki od navedenih podataka nije upisan. Takav obrazac neće moći biti zaprimljen i učitan kroz program. Provjerite još jednom i popunite sva polja.</t>
  </si>
  <si>
    <t>Žiro račun:</t>
  </si>
  <si>
    <t>Zakonski predstavnik</t>
  </si>
  <si>
    <t>Telefon za kontakt:</t>
  </si>
  <si>
    <t>Telefax:</t>
  </si>
  <si>
    <t>Osoba za kontaktiranje</t>
  </si>
  <si>
    <t>1.0.0.</t>
  </si>
  <si>
    <t>Novi obrazac, prikuplja se prvi puta za razdoblje 2008-06.</t>
  </si>
  <si>
    <r>
      <t xml:space="preserve">Osobito pažljivo ispunite zaglavlje lista Obrazac jer bez ispravno upisanog zaglavlja, obrazac neće biti prepoznat i neće moći ući u automatsku obradu podataka. Žiro račun se ne unosi, obvezan unos je matični broj koji je osnovni kriteriji prepoznavanja obveznika. </t>
    </r>
    <r>
      <rPr>
        <b/>
        <sz val="10"/>
        <color indexed="56"/>
        <rFont val="Arial"/>
        <family val="2"/>
        <charset val="238"/>
      </rPr>
      <t>Matični broj</t>
    </r>
    <r>
      <rPr>
        <sz val="10"/>
        <color indexed="56"/>
        <rFont val="Arial"/>
        <family val="2"/>
        <charset val="238"/>
      </rPr>
      <t xml:space="preserve"> se unosi u duljini osam znamenaka s vodećim nulama</t>
    </r>
    <r>
      <rPr>
        <sz val="10"/>
        <color indexed="56"/>
        <rFont val="Arial"/>
        <family val="2"/>
        <charset val="238"/>
      </rPr>
      <t>.</t>
    </r>
  </si>
  <si>
    <t>PRGOMET</t>
  </si>
  <si>
    <t>PRIMORSKI DOLAC</t>
  </si>
  <si>
    <t>PROLOŽAC</t>
  </si>
  <si>
    <t>PUČIŠĆA</t>
  </si>
  <si>
    <t>RUNOVIĆI</t>
  </si>
  <si>
    <t>SEGET</t>
  </si>
  <si>
    <t>SELCA</t>
  </si>
  <si>
    <t>SINJ</t>
  </si>
  <si>
    <t>SOLIN</t>
  </si>
  <si>
    <t>SPLIT</t>
  </si>
  <si>
    <t>STARI GRAD</t>
  </si>
  <si>
    <t>SUĆURAJ</t>
  </si>
  <si>
    <t>Račun iz rač. plana</t>
  </si>
  <si>
    <t>MATULJI</t>
  </si>
  <si>
    <t>MOŠĆENIČKA DRAGA</t>
  </si>
  <si>
    <t>MRKOPALJ</t>
  </si>
  <si>
    <t>NOVI VINODOLSKI</t>
  </si>
  <si>
    <t>OMIŠALJ</t>
  </si>
  <si>
    <t>OPATIJA</t>
  </si>
  <si>
    <t>PUNAT</t>
  </si>
  <si>
    <t>RAB</t>
  </si>
  <si>
    <t>RAVNA GORA</t>
  </si>
  <si>
    <t>RIJEKA</t>
  </si>
  <si>
    <t>SKRAD</t>
  </si>
  <si>
    <t>VINODOLSKA OPĆINA</t>
  </si>
  <si>
    <t>VIŠKOVO</t>
  </si>
  <si>
    <t>VRBNIK</t>
  </si>
  <si>
    <t>VRBOVSKO</t>
  </si>
  <si>
    <t>BRINJE</t>
  </si>
  <si>
    <t>DONJI LAPAC</t>
  </si>
  <si>
    <t>GOSPIĆ</t>
  </si>
  <si>
    <t>KARLOBAG</t>
  </si>
  <si>
    <t>LOVINAC</t>
  </si>
  <si>
    <t>NOVALJA</t>
  </si>
  <si>
    <t>OTOČAC</t>
  </si>
  <si>
    <t>PERUŠIĆ</t>
  </si>
  <si>
    <t>PLITVIČKA JEZERA</t>
  </si>
  <si>
    <t>SENJ</t>
  </si>
  <si>
    <t>UDBINA</t>
  </si>
  <si>
    <t>VRHOVINE</t>
  </si>
  <si>
    <t>CRNAC</t>
  </si>
  <si>
    <t>ČAČINCI</t>
  </si>
  <si>
    <t>ČAĐAVICA</t>
  </si>
  <si>
    <t>GRADINA</t>
  </si>
  <si>
    <t>LUKAČ</t>
  </si>
  <si>
    <t>MIKLEUŠ</t>
  </si>
  <si>
    <t>NOVA BUKOVICA</t>
  </si>
  <si>
    <t>ORAHOVICA</t>
  </si>
  <si>
    <t>PITOMAČA</t>
  </si>
  <si>
    <t>SLATINA</t>
  </si>
  <si>
    <t>SOPJE</t>
  </si>
  <si>
    <t>SUHOPOLJE</t>
  </si>
  <si>
    <t>ŠPIŠIĆ BUKOVICA</t>
  </si>
  <si>
    <t>VIROVITICA</t>
  </si>
  <si>
    <t>VOĆIN</t>
  </si>
  <si>
    <t>ZDENCI</t>
  </si>
  <si>
    <t>BRESTOVAC</t>
  </si>
  <si>
    <t>ČAGLIN</t>
  </si>
  <si>
    <t>RNO:</t>
  </si>
  <si>
    <t>051</t>
  </si>
  <si>
    <t>052</t>
  </si>
  <si>
    <t>053</t>
  </si>
  <si>
    <t>054</t>
  </si>
  <si>
    <t>055</t>
  </si>
  <si>
    <t>056</t>
  </si>
  <si>
    <t>2.0.0.</t>
  </si>
  <si>
    <t>Obrazac je promijenjen (neke AOP oznake ukinute, neke novododane).</t>
  </si>
  <si>
    <t>Promijenjen šifarnik djelatnosti (unose se djelatnosti na 4 a ne na 5 znamenaka).</t>
  </si>
  <si>
    <t>Pogreška ako je upisana stara šifra djelatnosti (na 5 znamenaka). Od 2009. godine unose se šifre prema novom šifarniku djelatnosti NKD 2007 koje su četveroznamenkaste, ako šifra djelatnosti nije četveroznamenkasta, obrazac je u grešci.</t>
  </si>
  <si>
    <t>Dodana su u zaglavlje polja OIB i RNO s tim da unos još uvijek nije obvezan.</t>
  </si>
  <si>
    <t>S obzirom da je na snagu stupila nova Nacionalna klasifikacija djelanosti - NKD2007, u 2009. godini se obrasci unose prema novoj šifri djelatnosti.</t>
  </si>
  <si>
    <t>Ostvareno u izvještajnom razdoblju</t>
  </si>
  <si>
    <t>Proizvodnja madraca</t>
  </si>
  <si>
    <t>Proizvodnja novca</t>
  </si>
  <si>
    <t>Proizvodnja glazbenih instrumenata</t>
  </si>
  <si>
    <t>Višak prihoda raspoloživ u sljedećem razdoblju (AOP 134-135+136-137)</t>
  </si>
  <si>
    <t>2014-06</t>
  </si>
  <si>
    <t>za razdoblje od 1. siječnja do 30. lipnja 2014.</t>
  </si>
  <si>
    <t>2015-06</t>
  </si>
  <si>
    <t>za razdoblje od 1. siječnja do 30. lipnja 2015.</t>
  </si>
  <si>
    <r>
      <t xml:space="preserve">Na radnom listu </t>
    </r>
    <r>
      <rPr>
        <b/>
        <sz val="10"/>
        <color indexed="56"/>
        <rFont val="Arial"/>
        <family val="2"/>
        <charset val="238"/>
      </rPr>
      <t xml:space="preserve">Kontrole </t>
    </r>
    <r>
      <rPr>
        <sz val="10"/>
        <color indexed="56"/>
        <rFont val="Arial"/>
        <family val="2"/>
        <charset val="238"/>
      </rPr>
      <t xml:space="preserve">nakon unosa možete provjeriti jesu li zadovoljene neke osnovne kontrole na podacima. Radni list Kontrole organiziran je u dvije kolone, u prvoj koloni je oznaka da li je kontrola zadovoljena, a u drugoj je tekstualni opis što ta kontrola provjerava. Ako neka kontrola nije zadovoljena, pročitajte što ta kontrola provjerava i ispravite krivo uneseni ili neuneseni podatak. Postoje dvije vrste kontrola: </t>
    </r>
    <r>
      <rPr>
        <b/>
        <sz val="10"/>
        <color indexed="10"/>
        <rFont val="Arial"/>
        <family val="2"/>
        <charset val="238"/>
      </rPr>
      <t>crvene</t>
    </r>
    <r>
      <rPr>
        <sz val="10"/>
        <color indexed="56"/>
        <rFont val="Arial"/>
        <family val="2"/>
        <charset val="238"/>
      </rPr>
      <t xml:space="preserve"> i </t>
    </r>
    <r>
      <rPr>
        <b/>
        <sz val="10"/>
        <color indexed="12"/>
        <rFont val="Arial"/>
        <family val="2"/>
        <charset val="238"/>
      </rPr>
      <t>plave.</t>
    </r>
    <r>
      <rPr>
        <sz val="10"/>
        <color indexed="56"/>
        <rFont val="Arial"/>
        <family val="2"/>
        <charset val="238"/>
      </rPr>
      <t xml:space="preserve"> Pogreška na crvenoj kontroli mora biti ispravljena inače obrazac neće biti prihvaćen. Plave kontrole su upozoravajuće, one upozoravaju da ste unijeli neku kombinaciju iznosa ili nekih drugih podataka koja je upitna, a može a i ne mora biti točna - s obzirom na uvjete. Ako podatak smatrate točnim ili kontrola vrijedi samo u posebnim uvjetima koji u vašem slučaju nisu zadovoljeni, tu kontrolu možete zanemariti.</t>
    </r>
  </si>
  <si>
    <t>Prihodi od prodaje roba i pružanja usluga (AOP 003+004)</t>
  </si>
  <si>
    <t>Prihodi od članarina i članskih doprinosa (AOP 006+007)</t>
  </si>
  <si>
    <t>Prihodi po posebnim propisima (AOP 009+010)</t>
  </si>
  <si>
    <t>Prihodi od imovine (AOP 012+021)</t>
  </si>
  <si>
    <t xml:space="preserve">Prihodi od financijske imovine (AOP 013 do 020) </t>
  </si>
  <si>
    <t>Prihodi od nefinancijske imovine (AOP 022+023)</t>
  </si>
  <si>
    <t>Prihodi od donacija (AOP 025+028 do 031)</t>
  </si>
  <si>
    <t>Prihodi od donacija iz proračuna (AOP 026+027)</t>
  </si>
  <si>
    <t xml:space="preserve">Prihodi od inozemnih vlada i međunarodnih organizacija </t>
  </si>
  <si>
    <t xml:space="preserve">Prihodi od trgovačkih društava i ostalih pravnih osoba </t>
  </si>
  <si>
    <t xml:space="preserve">Prihodi od građana i kućanstava </t>
  </si>
  <si>
    <t xml:space="preserve">Ostali prihodi od donacija </t>
  </si>
  <si>
    <t>Ostali prihodi (AOP 033+036+037)</t>
  </si>
  <si>
    <t>Prihodi od naknade štete i refundacija (AOP 034+035)</t>
  </si>
  <si>
    <t xml:space="preserve">Prihodi od prodaje dugotrajne imovine </t>
  </si>
  <si>
    <t xml:space="preserve">Ostali nespomenuti prihodi (AOP 038 do 040) </t>
  </si>
  <si>
    <t xml:space="preserve">Ostali rashodi za radnike </t>
  </si>
  <si>
    <t>Stručno usavršavanje radnika</t>
  </si>
  <si>
    <t xml:space="preserve">Naknade za obavljanje aktivnosti </t>
  </si>
  <si>
    <t>Naknade troškova službenih putovanja</t>
  </si>
  <si>
    <t>Naknade ostalih troškova</t>
  </si>
  <si>
    <t xml:space="preserve">Ostale naknade </t>
  </si>
  <si>
    <t>Naknade za obavljanje djelatnosti</t>
  </si>
  <si>
    <t>Ostale naknade</t>
  </si>
  <si>
    <t>Sitan inventar i auto gume</t>
  </si>
  <si>
    <t>Kotizacije</t>
  </si>
  <si>
    <t xml:space="preserve">Ostali nespomenuti materijalni rashodi </t>
  </si>
  <si>
    <t xml:space="preserve">Rashodi amortizacije </t>
  </si>
  <si>
    <t>Dodana je nova kontrola - da AOP oznake 128 i 129 ne mogu biti istovremeno različite od nule (obveznik može imati ili preneseni višak - ili preneseni manjak iz prethodnog razdoblja), tj. barem jedan od njih mora biti nula.</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</si>
  <si>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</si>
  <si>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</si>
  <si>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</si>
  <si>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</si>
  <si>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</si>
  <si>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</si>
  <si>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</si>
  <si>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</si>
  <si>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</si>
  <si>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</si>
  <si>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</si>
  <si>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</si>
  <si>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</si>
  <si>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</si>
  <si>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</si>
  <si>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</si>
  <si>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</si>
  <si>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</si>
  <si>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</si>
  <si>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</si>
  <si>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 xml:space="preserve">Prihodi od prodaje roba </t>
  </si>
  <si>
    <t>Prihodi od pružanja usluga</t>
  </si>
  <si>
    <t>Članski doprinosi</t>
  </si>
  <si>
    <t>Prihodi po posebnim propisima iz proračuna</t>
  </si>
  <si>
    <t>Prihodi po posebnim propisima iz ostalih izvora</t>
  </si>
  <si>
    <t>Prihodi od kamata za dane zajmove</t>
  </si>
  <si>
    <t>Prihodi od kamata po vrijednosnim papirima</t>
  </si>
  <si>
    <t>Kamate na oročena sredstva i depozite po viđenju</t>
  </si>
  <si>
    <t xml:space="preserve">Prihodi od zateznih kamata </t>
  </si>
  <si>
    <t>Prihodi od pozitivnih tečajnih razlika</t>
  </si>
  <si>
    <t>Prihodi od dividendi</t>
  </si>
  <si>
    <t>Prihodi od dobiti trgovačkih društava, banaka i ostalih financijskih institucija po posebnim propisima</t>
  </si>
  <si>
    <t>Ostali prihodi od financijske imovine</t>
  </si>
  <si>
    <t>Prihodi od zakupa i iznajmljivanja imovine</t>
  </si>
  <si>
    <t>Ostali prihodi od nefinancijske imovine</t>
  </si>
  <si>
    <t xml:space="preserve">Prihodi od donacija iz državnog proračuna </t>
  </si>
  <si>
    <t xml:space="preserve">Prihodi od donacija iz proračuna jedinica lokalne i područne (regionalne) samouprave </t>
  </si>
  <si>
    <t>Prihodi od naknade šteta</t>
  </si>
  <si>
    <t>Prihod od refundacija</t>
  </si>
  <si>
    <t>Otpis obveza</t>
  </si>
  <si>
    <t>Kontrole ispravnosti / potpunosti podataka (moraju biti zadovoljene)</t>
  </si>
  <si>
    <t>Proizvodnja ostalih proizvoda od gume</t>
  </si>
  <si>
    <t>Proizvodnja ambalaže od plastike</t>
  </si>
  <si>
    <t>Proizvodnja ravnog stakla</t>
  </si>
  <si>
    <t>Oblikovanje i obrada ravnog stakla</t>
  </si>
  <si>
    <t>Proizvodnja šupljeg stakla</t>
  </si>
  <si>
    <t>Proizvodnja staklenih vlakana</t>
  </si>
  <si>
    <t>&lt;RNO&gt;</t>
  </si>
  <si>
    <t>&lt;OIB&gt;</t>
  </si>
  <si>
    <t>JAKŠIĆ</t>
  </si>
  <si>
    <t>KAPTOL</t>
  </si>
  <si>
    <t>KUTJEVO</t>
  </si>
  <si>
    <t>LIPIK</t>
  </si>
  <si>
    <t>PAKRAC</t>
  </si>
  <si>
    <t>PLETERNICA</t>
  </si>
  <si>
    <t>POŽEGA</t>
  </si>
  <si>
    <t>VELIKA</t>
  </si>
  <si>
    <t>BEBRINA</t>
  </si>
  <si>
    <t>BRODSKI STUPNIK</t>
  </si>
  <si>
    <t>BUKOVLJE</t>
  </si>
  <si>
    <t>CERNIK</t>
  </si>
  <si>
    <t>DAVOR</t>
  </si>
  <si>
    <t>DONJI ANDRIJEVCI</t>
  </si>
  <si>
    <t>DRAGALIĆ</t>
  </si>
  <si>
    <t>GARČIN</t>
  </si>
  <si>
    <t>GORNJA VRBA</t>
  </si>
  <si>
    <t>GORNJI BOGIĆEVCI</t>
  </si>
  <si>
    <t>GUNDINCI</t>
  </si>
  <si>
    <t>KLAKAR</t>
  </si>
  <si>
    <t>NOVA GRADIŠKA</t>
  </si>
  <si>
    <t>NOVA KAPELA</t>
  </si>
  <si>
    <t>OKUČANI</t>
  </si>
  <si>
    <t>OPRISAVCI</t>
  </si>
  <si>
    <t>ORIOVAC</t>
  </si>
  <si>
    <t>PODCRKAVLJE</t>
  </si>
  <si>
    <t>REŠETARI</t>
  </si>
  <si>
    <t>SIBINJ</t>
  </si>
  <si>
    <t>SIKIREVCI</t>
  </si>
  <si>
    <t>SLAVONSKI BROD</t>
  </si>
  <si>
    <t>SLAVONSKI ŠAMAC</t>
  </si>
  <si>
    <t>STARA GRADIŠKA</t>
  </si>
  <si>
    <t>STARO PETROVO SELO</t>
  </si>
  <si>
    <t>VELIKA KOPANICA</t>
  </si>
  <si>
    <t>VRBJE</t>
  </si>
  <si>
    <t>VRPOLJE</t>
  </si>
  <si>
    <t>BENKOVAC</t>
  </si>
  <si>
    <t>BIBINJE</t>
  </si>
  <si>
    <t>BIOGRAD NA MORU</t>
  </si>
  <si>
    <t>GALOVAC</t>
  </si>
  <si>
    <t>GRAČAC</t>
  </si>
  <si>
    <t>JASENICE</t>
  </si>
  <si>
    <t>KALI</t>
  </si>
  <si>
    <t>KUKLJICA</t>
  </si>
  <si>
    <t>LIŠANE OSTROVIČKE</t>
  </si>
  <si>
    <t>NIN</t>
  </si>
  <si>
    <t>NOVIGRAD</t>
  </si>
  <si>
    <t>OBROVAC</t>
  </si>
  <si>
    <t>PAG</t>
  </si>
  <si>
    <t>PAKOŠTANE</t>
  </si>
  <si>
    <t>PAŠMAN</t>
  </si>
  <si>
    <t>POLAČA</t>
  </si>
  <si>
    <t>POLIČNIK</t>
  </si>
  <si>
    <t>POSEDARJE</t>
  </si>
  <si>
    <t>POVLJANA</t>
  </si>
  <si>
    <t>PREKO</t>
  </si>
  <si>
    <t>PRIVLAKA</t>
  </si>
  <si>
    <t>RAŽANAC</t>
  </si>
  <si>
    <t>SALI</t>
  </si>
  <si>
    <t>STANKOVCI</t>
  </si>
  <si>
    <t>STARIGRAD</t>
  </si>
  <si>
    <t>SUKOŠAN</t>
  </si>
  <si>
    <t>SVETI FILIP I JAKOV</t>
  </si>
  <si>
    <t>ŠKABRNJE</t>
  </si>
  <si>
    <t>TKON</t>
  </si>
  <si>
    <t>VIR</t>
  </si>
  <si>
    <t>ZADAR</t>
  </si>
  <si>
    <t>ZEMUNIK DONJI</t>
  </si>
  <si>
    <t>ANTUNOVAC</t>
  </si>
  <si>
    <t>BELI MANASTIR</t>
  </si>
  <si>
    <t>BELIŠĆE</t>
  </si>
  <si>
    <t>BILJE</t>
  </si>
  <si>
    <t>BIZOVAC</t>
  </si>
  <si>
    <t>ČEMINAC</t>
  </si>
  <si>
    <t>ČEPIN</t>
  </si>
  <si>
    <t>DARDA</t>
  </si>
  <si>
    <t>DONJA MOTIČINA</t>
  </si>
  <si>
    <t>DONJI MIHOLJAC</t>
  </si>
  <si>
    <t>DRAŽ</t>
  </si>
  <si>
    <t>DRENJE</t>
  </si>
  <si>
    <t>ĐAKOVO</t>
  </si>
  <si>
    <t>ĐURĐENOVAC</t>
  </si>
  <si>
    <t>ERDUT</t>
  </si>
  <si>
    <t>ERNESTINOVO</t>
  </si>
  <si>
    <t>FERIČANCI</t>
  </si>
  <si>
    <t>GORJANI</t>
  </si>
  <si>
    <t>JAGODNJAK</t>
  </si>
  <si>
    <t>KNEŽEVI VINOGRADI</t>
  </si>
  <si>
    <t>KOŠKA</t>
  </si>
  <si>
    <t xml:space="preserve">                           TEHNIČKE UPUTE ZA UNOS PODATAKA</t>
  </si>
  <si>
    <t>LEVANJSKA VAROŠ</t>
  </si>
  <si>
    <t>MAGADENOVAC</t>
  </si>
  <si>
    <t>MARIJANCI</t>
  </si>
  <si>
    <t>NAŠICE</t>
  </si>
  <si>
    <t>OSIJEK</t>
  </si>
  <si>
    <t>PETLOVAC</t>
  </si>
  <si>
    <t>PETRIJEVCI</t>
  </si>
  <si>
    <t>PODGORAČ</t>
  </si>
  <si>
    <t>POPOVAC</t>
  </si>
  <si>
    <t>PUNITOVCI</t>
  </si>
  <si>
    <t>SATNICA ĐAKOVAČKA</t>
  </si>
  <si>
    <t>SEMELJCI</t>
  </si>
  <si>
    <t>STRIZIVOJNA</t>
  </si>
  <si>
    <t>ŠODOLOVCI</t>
  </si>
  <si>
    <t>CIVLJANE</t>
  </si>
  <si>
    <t>DRNIŠ</t>
  </si>
  <si>
    <t>ERVENIK</t>
  </si>
  <si>
    <t>KIJEVO</t>
  </si>
  <si>
    <t>KISTANJE</t>
  </si>
  <si>
    <t>KNIN</t>
  </si>
  <si>
    <t>MURTER</t>
  </si>
  <si>
    <t>PIROVAC</t>
  </si>
  <si>
    <t>PRIMOŠTEN</t>
  </si>
  <si>
    <t>PROMINA</t>
  </si>
  <si>
    <t>ROGOZNICA</t>
  </si>
  <si>
    <t>RUŽIĆ</t>
  </si>
  <si>
    <t>SKRADIN</t>
  </si>
  <si>
    <t>ŠIBENIK</t>
  </si>
  <si>
    <t>TISNO</t>
  </si>
  <si>
    <t>UNEŠIĆ</t>
  </si>
  <si>
    <t>0129</t>
  </si>
  <si>
    <t xml:space="preserve">Uzgoj ostalih višegodišnjih usjeva </t>
  </si>
  <si>
    <t>0130</t>
  </si>
  <si>
    <t>Uzgoj sadnog materijala i ukrasnog bilja</t>
  </si>
  <si>
    <t>0141</t>
  </si>
  <si>
    <t>Uzgoj muznih krava</t>
  </si>
  <si>
    <t>0142</t>
  </si>
  <si>
    <t>Uzgoj ostalih goveda i bivola</t>
  </si>
  <si>
    <t>0143</t>
  </si>
  <si>
    <t>0144</t>
  </si>
  <si>
    <t>Uzgoj deva i ljama</t>
  </si>
  <si>
    <t>0145</t>
  </si>
  <si>
    <t>0146</t>
  </si>
  <si>
    <t>0147</t>
  </si>
  <si>
    <t>0149</t>
  </si>
  <si>
    <t>0150</t>
  </si>
  <si>
    <t>Mješovita proizvodnja</t>
  </si>
  <si>
    <t>0161</t>
  </si>
  <si>
    <t>Pomoćne djelatnosti za uzgoj usjeva</t>
  </si>
  <si>
    <t>0162</t>
  </si>
  <si>
    <t>Pomoćne djelatnosti za uzgoj životinja</t>
  </si>
  <si>
    <t>0163</t>
  </si>
  <si>
    <t>Djelatnosti koje se obavljaju nakon žetve usjeva (priprema usjeva za primarna tržišta)</t>
  </si>
  <si>
    <t>0164</t>
  </si>
  <si>
    <t>Dorada sjemena za sjemenski materijal</t>
  </si>
  <si>
    <t>0170</t>
  </si>
  <si>
    <t>Lov, stupičarenje i uslužne djelatnosti povezane s njima</t>
  </si>
  <si>
    <t>0210</t>
  </si>
  <si>
    <t>Uzgoj šuma i ostale djelatnosti u šumarstvu povezane s njime</t>
  </si>
  <si>
    <t>0220</t>
  </si>
  <si>
    <t xml:space="preserve">Sječa drva </t>
  </si>
  <si>
    <t>0230</t>
  </si>
  <si>
    <t>Skupljanje šumskih plodova i proizvoda, osim šumskih sortimenata</t>
  </si>
  <si>
    <t>0240</t>
  </si>
  <si>
    <t>Pomoćne usluge u šumarstvu</t>
  </si>
  <si>
    <t>0311</t>
  </si>
  <si>
    <t>Morski ribolov</t>
  </si>
  <si>
    <t>0312</t>
  </si>
  <si>
    <t>0321</t>
  </si>
  <si>
    <t>Morska akvakultura</t>
  </si>
  <si>
    <t>0322</t>
  </si>
  <si>
    <t>Slatkovodna akvakultura</t>
  </si>
  <si>
    <t>0510</t>
  </si>
  <si>
    <t>Vađenje kamenog ugljena</t>
  </si>
  <si>
    <t>0520</t>
  </si>
  <si>
    <t>Vađenje lignita</t>
  </si>
  <si>
    <t>0610</t>
  </si>
  <si>
    <t xml:space="preserve">Vađenje sirove nafte </t>
  </si>
  <si>
    <t>0620</t>
  </si>
  <si>
    <t>Vađenje prirodnog plina</t>
  </si>
  <si>
    <t>0710</t>
  </si>
  <si>
    <t>Vađenje željeznih ruda</t>
  </si>
  <si>
    <t>0721</t>
  </si>
  <si>
    <t>Vađenje uranovih i torijevih ruda</t>
  </si>
  <si>
    <t>0729</t>
  </si>
  <si>
    <t>Vađenje ostalih ruda obojenih metala</t>
  </si>
  <si>
    <t>0811</t>
  </si>
  <si>
    <t>Vađenje ukrasnoga kamena i kamena za gradnju, vapnenca, gipsa, krede i škriljevca</t>
  </si>
  <si>
    <t>0812</t>
  </si>
  <si>
    <t>Djelatnosti šljunčara i pješčara; vađenje gline i kaolina</t>
  </si>
  <si>
    <t>0891</t>
  </si>
  <si>
    <t>Vađenje minerala za kemikalije i gnojiva</t>
  </si>
  <si>
    <t>0892</t>
  </si>
  <si>
    <t>Vađenje treseta</t>
  </si>
  <si>
    <t>0893</t>
  </si>
  <si>
    <t>Vađenje soli</t>
  </si>
  <si>
    <t>0899</t>
  </si>
  <si>
    <t>Vađenje ostalih ruda i kamena, d. n.</t>
  </si>
  <si>
    <t>0910</t>
  </si>
  <si>
    <t>Pomoćne djelatnosti za vađenje nafte i prirodnog plina</t>
  </si>
  <si>
    <t>0990</t>
  </si>
  <si>
    <t>2.0.5.</t>
  </si>
  <si>
    <t>Dodano razdoblje za I. - VI. 2013.</t>
  </si>
  <si>
    <t>DUBROVAČKO PRIMORJE</t>
  </si>
  <si>
    <t>DUBROVNIK</t>
  </si>
  <si>
    <t>JANJINA</t>
  </si>
  <si>
    <t>KONAVLE</t>
  </si>
  <si>
    <t>KORČULA</t>
  </si>
  <si>
    <t>KULA NORINSKA</t>
  </si>
  <si>
    <t>LASTOVO</t>
  </si>
  <si>
    <t>LUMBARDA</t>
  </si>
  <si>
    <t>METKOVIĆ</t>
  </si>
  <si>
    <t>MLJET</t>
  </si>
  <si>
    <t>OPUZEN</t>
  </si>
  <si>
    <t>OREBIĆ</t>
  </si>
  <si>
    <t>PLOČE</t>
  </si>
  <si>
    <t>Naknade za prijevoz, za rad na terenu i odvojeni život</t>
  </si>
  <si>
    <t>Uredski materijal i ostali materijalni rashodi</t>
  </si>
  <si>
    <t>Materijal i sirovine</t>
  </si>
  <si>
    <t>Energija</t>
  </si>
  <si>
    <t>Intelektualne i osobne usluge</t>
  </si>
  <si>
    <t>Premije osiguranja</t>
  </si>
  <si>
    <t>Reprezentacija</t>
  </si>
  <si>
    <t>Članarine</t>
  </si>
  <si>
    <t>Bankarske usluge i usluge platnog prometa</t>
  </si>
  <si>
    <t>M.P.</t>
  </si>
  <si>
    <t>POJEZERJE</t>
  </si>
  <si>
    <t>SLIVNO</t>
  </si>
  <si>
    <t>SMOKVICA</t>
  </si>
  <si>
    <t>STON</t>
  </si>
  <si>
    <t>TRPANJ</t>
  </si>
  <si>
    <t>VELA LUKA</t>
  </si>
  <si>
    <t>ZAŽABLJE</t>
  </si>
  <si>
    <t>ŽUPA DUBROVAČKA</t>
  </si>
  <si>
    <t>BELICA</t>
  </si>
  <si>
    <t>ČAKOVEC</t>
  </si>
  <si>
    <t>DEKANOVEC</t>
  </si>
  <si>
    <t>DOMAŠINEC</t>
  </si>
  <si>
    <t>DONJA DUBRAVA</t>
  </si>
  <si>
    <t>DONJI KRALJEVEC</t>
  </si>
  <si>
    <t>DONJI VIDOVEC</t>
  </si>
  <si>
    <t>GORIČAN</t>
  </si>
  <si>
    <t>GORNJI MIHALJEVEC</t>
  </si>
  <si>
    <t>KOTORIBA</t>
  </si>
  <si>
    <t>MALA SUBOTICA</t>
  </si>
  <si>
    <t>MURSKO SREDIŠĆE</t>
  </si>
  <si>
    <t>NEDELIŠĆE</t>
  </si>
  <si>
    <t xml:space="preserve">MOSLAVINA PODRAVSKA </t>
  </si>
  <si>
    <t>BILICE</t>
  </si>
  <si>
    <t>BISKUPIJA</t>
  </si>
  <si>
    <t>FAŽANA</t>
  </si>
  <si>
    <t>PRIBISLAVEC</t>
  </si>
  <si>
    <t>Proizvodnja sječiva</t>
  </si>
  <si>
    <t>Proizvodnja alata</t>
  </si>
  <si>
    <t>Proizvodnja brava i okova</t>
  </si>
  <si>
    <t>Proizvodnja uređaja za dizanje i prenošenje</t>
  </si>
  <si>
    <t>Proizvodnja strojeva za metalurgiju</t>
  </si>
  <si>
    <t>Proizvodnja motornih vozila</t>
  </si>
  <si>
    <r>
      <t>Office 2007 je sa sobom donio i podršku za nove formate datoteka</t>
    </r>
    <r>
      <rPr>
        <sz val="10"/>
        <color indexed="56"/>
        <rFont val="Arial"/>
        <family val="2"/>
        <charset val="238"/>
      </rPr>
      <t xml:space="preserve">. Radite li u Office-u 2007, program će Vam ponuditi konverziju u neki od novijih Office formata. </t>
    </r>
    <r>
      <rPr>
        <b/>
        <sz val="10"/>
        <color indexed="56"/>
        <rFont val="Arial"/>
        <family val="2"/>
        <charset val="238"/>
      </rPr>
      <t>Obavezno ovu datoteku ostavite u starom formatu</t>
    </r>
    <r>
      <rPr>
        <sz val="10"/>
        <color indexed="56"/>
        <rFont val="Arial"/>
        <family val="2"/>
        <charset val="238"/>
      </rPr>
      <t xml:space="preserve"> bez promjena formata (verzije Excela u kojoj se datoteka nalazi). U slučaju da ste ipak prihvatili ponuđenu konverziju, kod snimanja Excel datoteke za predaju odaberite stariji tip Excela (2003. ili stariji). Učitavanje Excel datoteke u formatu Excela 2007 nije podržano.</t>
    </r>
  </si>
  <si>
    <t>1091</t>
  </si>
  <si>
    <t>Proizvodnja pripremljene stočne hrane</t>
  </si>
  <si>
    <t>1092</t>
  </si>
  <si>
    <t>Proizvodnja pripremljene hrane za kućne ljubimce</t>
  </si>
  <si>
    <t>1101</t>
  </si>
  <si>
    <t>Destiliranje, pročišćavanje i miješanje alkoholnih pića</t>
  </si>
  <si>
    <t>1102</t>
  </si>
  <si>
    <t>Proizvodnja vina od grožđa</t>
  </si>
  <si>
    <t>1103</t>
  </si>
  <si>
    <t>Proizvodnja jabukovače i ostalih voćnih vina</t>
  </si>
  <si>
    <t>1104</t>
  </si>
  <si>
    <t>Proizvodnja ostalih nedestiliranih fermentiranih pića</t>
  </si>
  <si>
    <t>1105</t>
  </si>
  <si>
    <t>1106</t>
  </si>
  <si>
    <t>1107</t>
  </si>
  <si>
    <t>Proizvodnja osvježavajućih napitaka; proizvodnja mineralne i drugih flaširanih voda</t>
  </si>
  <si>
    <t>1200</t>
  </si>
  <si>
    <t>Proizvodnja duhanskih proizvoda</t>
  </si>
  <si>
    <t>1310</t>
  </si>
  <si>
    <t>Priprema i predenje tekstilnih vlakana</t>
  </si>
  <si>
    <t>1320</t>
  </si>
  <si>
    <t>Tkanje tekstila</t>
  </si>
  <si>
    <t>1330</t>
  </si>
  <si>
    <t>1391</t>
  </si>
  <si>
    <t>1392</t>
  </si>
  <si>
    <t>2.0.2.</t>
  </si>
  <si>
    <r>
      <t xml:space="preserve">Registar neprofitnih organizacija - </t>
    </r>
    <r>
      <rPr>
        <b/>
        <sz val="14"/>
        <color indexed="10"/>
        <rFont val="Arial"/>
        <family val="2"/>
        <charset val="238"/>
      </rPr>
      <t>RNO</t>
    </r>
  </si>
  <si>
    <r>
      <t>Sve neprofitne organizacije dužne su ispuniti obvezu upisa u Registar neprofitnih organizacija.</t>
    </r>
    <r>
      <rPr>
        <i/>
        <sz val="8"/>
        <rFont val="Times New Roman"/>
        <family val="1"/>
        <charset val="238"/>
      </rPr>
      <t xml:space="preserve"> 
</t>
    </r>
    <r>
      <rPr>
        <i/>
        <sz val="14"/>
        <rFont val="Times New Roman"/>
        <family val="1"/>
        <charset val="238"/>
      </rPr>
      <t>Ovo ne vrijedi samo za novoosnovane već i za ranije osnovane neprofitne organizacije.</t>
    </r>
    <r>
      <rPr>
        <i/>
        <sz val="8"/>
        <rFont val="Times New Roman"/>
        <family val="1"/>
        <charset val="238"/>
      </rPr>
      <t xml:space="preserve"> 
</t>
    </r>
    <r>
      <rPr>
        <i/>
        <sz val="14"/>
        <rFont val="Times New Roman"/>
        <family val="1"/>
        <charset val="238"/>
      </rPr>
      <t>Na Internet stranici Ministarstva financija nalazi se Obrazac RNO te sve upute za prijavu u Registar.</t>
    </r>
  </si>
  <si>
    <t>––––&gt; Link na Internet stranice Ministarstva financija (neprofitno računovodstvo)</t>
  </si>
  <si>
    <t>Dodano razdoblje za I. - VI. 2010. Dodan naputak za prijavu u Registar neprofitnih organizacija na radni list Novisti. Polja OIB-a i RNO-a postali obvezni podaci za popunjavanje.</t>
  </si>
  <si>
    <t>Proizvodnja gotovih tekstilnih proizvoda, osim odjeće</t>
  </si>
  <si>
    <t>1393</t>
  </si>
  <si>
    <t xml:space="preserve">Proizvodnja tepiha i sagova </t>
  </si>
  <si>
    <t>1394</t>
  </si>
  <si>
    <t>Proizvodnja užadi, konopaca, upletenoga konca i mreža</t>
  </si>
  <si>
    <t>1395</t>
  </si>
  <si>
    <t>Ispravljena pogreška da se podaci iz podnožja obrasca ne prenose na Referentnu stranicu. Dodano polje za unos e-pošte na radni list obrazac.</t>
  </si>
  <si>
    <t>Adresa e-pošte obveznika:</t>
  </si>
  <si>
    <t>Trgovina na veliko sirovim i štavljenim kožama</t>
  </si>
  <si>
    <t>4631</t>
  </si>
  <si>
    <t>Trgovina na veliko voćem i povrćem</t>
  </si>
  <si>
    <t>4632</t>
  </si>
  <si>
    <t>Trgovina na veliko mesom i mesnim proizvodima</t>
  </si>
  <si>
    <t>4633</t>
  </si>
  <si>
    <t>Trgovina na veliko mlijekom, mliječnim proizvodima, jajima, jestivim uljima i mastima</t>
  </si>
  <si>
    <t>4634</t>
  </si>
  <si>
    <t>Trgovina na veliko pićima</t>
  </si>
  <si>
    <t>4635</t>
  </si>
  <si>
    <t>Trgovina na veliko duhanskim proizvodima</t>
  </si>
  <si>
    <t>4636</t>
  </si>
  <si>
    <t>Trgovina na veliko šećerom, čokoladom i bombonima</t>
  </si>
  <si>
    <t>4637</t>
  </si>
  <si>
    <t>Trgovina na veliko kavom, čajem, kakaom i začinima</t>
  </si>
  <si>
    <t>4638</t>
  </si>
  <si>
    <t>Trgovina na veliko ostalom hranom uključujući ribe, rakove i školjke</t>
  </si>
  <si>
    <t>4639</t>
  </si>
  <si>
    <t>Nespecijalizirana trgovina na veliko hranom, pićima i duhanskim proizvodima</t>
  </si>
  <si>
    <t>4641</t>
  </si>
  <si>
    <t>4642</t>
  </si>
  <si>
    <t>Trgovina na veliko odjećom i obućom</t>
  </si>
  <si>
    <t>4643</t>
  </si>
  <si>
    <t>Trgovina na veliko električnim aparatima za kućanstvo</t>
  </si>
  <si>
    <t>4644</t>
  </si>
  <si>
    <t>Trgovina na veliko porculanom, staklom i sredstvima za čišćenje</t>
  </si>
  <si>
    <t>4645</t>
  </si>
  <si>
    <t>4646</t>
  </si>
  <si>
    <t>Trgovina na veliko farmaceutskim proizvodima</t>
  </si>
  <si>
    <t>4647</t>
  </si>
  <si>
    <t>Trgovina na veliko namještajem, sagovima i opremom za rasvjetu</t>
  </si>
  <si>
    <t>4648</t>
  </si>
  <si>
    <t>Trgovina na veliko satovima i nakitom</t>
  </si>
  <si>
    <t>4649</t>
  </si>
  <si>
    <t>Trgovina na veliko ostalim proizvodima za kućanstvo</t>
  </si>
  <si>
    <t>4651</t>
  </si>
  <si>
    <t>Trgovina na veliko računalima, perifernom opremom i softverom</t>
  </si>
  <si>
    <t>4652</t>
  </si>
  <si>
    <t>Trgovina na veliko elektroničkim i telekomunikacijskim dijelovima i opremom</t>
  </si>
  <si>
    <t>4661</t>
  </si>
  <si>
    <t>Trgovina na veliko poljoprivrednim strojevima, opremom i priborom</t>
  </si>
  <si>
    <t>4662</t>
  </si>
  <si>
    <t>4663</t>
  </si>
  <si>
    <t>4664</t>
  </si>
  <si>
    <t>Trgovina na veliko strojevima za tekstilnu industriju te strojevima za šivanje i pletenje</t>
  </si>
  <si>
    <t>4665</t>
  </si>
  <si>
    <t>Trgovina na veliko uredskim namještajem</t>
  </si>
  <si>
    <t>4666</t>
  </si>
  <si>
    <t>4669</t>
  </si>
  <si>
    <t>Trgovina na veliko ostalim strojevima i opremom</t>
  </si>
  <si>
    <t>4671</t>
  </si>
  <si>
    <t>Trgovina na veliko krutim, tekućim i plinovitim gorivima i srodnim proizvodima</t>
  </si>
  <si>
    <t>4672</t>
  </si>
  <si>
    <t>Trgovina na veliko metalima i metalnim rudama</t>
  </si>
  <si>
    <t>4673</t>
  </si>
  <si>
    <t>Trgovina na veliko drvom, građevinskim materijalom i sanitarnom opremom</t>
  </si>
  <si>
    <t>4674</t>
  </si>
  <si>
    <t>2.0.3.</t>
  </si>
  <si>
    <r>
      <t xml:space="preserve">Prije popunjavanja obrasca proučite ove kratke upute kako biste izbjegli probleme i razjasnili sve nejasnoće vezane uz unos obrasca. Prije popunjavanja provjerite na web stranicama FINE ili Ministarstva koja je aktualna verzija obrasca. Ne predajte obrasce u starijoj verziji Excel datoteke ako je na web-u objavljena novija verzija.
</t>
    </r>
    <r>
      <rPr>
        <b/>
        <sz val="10"/>
        <color indexed="10"/>
        <rFont val="Arial"/>
        <family val="2"/>
        <charset val="238"/>
      </rPr>
      <t>Korisnici Office-a 2007 - obavezno proučite dodatak vezan uz Office 2007 na kraju uputa.</t>
    </r>
  </si>
  <si>
    <t>Trgovina na veliko željeznom robom, instalacijskim materijalom i opremom za vodovod i grijanje</t>
  </si>
  <si>
    <t>4675</t>
  </si>
  <si>
    <t>4676</t>
  </si>
  <si>
    <t>4677</t>
  </si>
  <si>
    <t>Trgovina na veliko ostacima i otpacima</t>
  </si>
  <si>
    <t>4690</t>
  </si>
  <si>
    <t xml:space="preserve">Nespecijalizirana trgovina na veliko </t>
  </si>
  <si>
    <t>4711</t>
  </si>
  <si>
    <t xml:space="preserve">Trgovina na malo u nespecijaliziranim prodavaonicama pretežno hranom, pićima i duhanskim proizvodima </t>
  </si>
  <si>
    <t>4719</t>
  </si>
  <si>
    <t>Ostala trgovina na malo u nespecijaliziranim prodavaonicama</t>
  </si>
  <si>
    <t>4721</t>
  </si>
  <si>
    <t>Trgovina na malo voćem i povrćem u specijaliziranim prodavaonicama</t>
  </si>
  <si>
    <t>4722</t>
  </si>
  <si>
    <t>Trgovina na malo mesom i mesnim proizvodima u specijaliziranim prodavaonicama</t>
  </si>
  <si>
    <t>4723</t>
  </si>
  <si>
    <t>Trgovina na malo ribama, rakovima i školjkama u specijaliziranim prodavaonicama</t>
  </si>
  <si>
    <t>4724</t>
  </si>
  <si>
    <t>Trgovina na malo kruhom, pecivom, kolačima, tjesteninama, bombonima i slatkišima u specijaliziranim prodavaonicama</t>
  </si>
  <si>
    <t>4725</t>
  </si>
  <si>
    <t>Trgovina na malo pićima u specijaliziranim prodavaonicama</t>
  </si>
  <si>
    <t>4726</t>
  </si>
  <si>
    <t>Trgovina na malo duhanskim proizvodima u specijaliziranim prodavaonicama</t>
  </si>
  <si>
    <t>4729</t>
  </si>
  <si>
    <t>Ostala trgovina na malo prehrambenim proizvodima u specijaliziranim prodavaonicama</t>
  </si>
  <si>
    <t>4730</t>
  </si>
  <si>
    <t>Trgovina na malo motornim gorivima i mazivima u specijaliziranim prodavaonicama</t>
  </si>
  <si>
    <t>4741</t>
  </si>
  <si>
    <t>Trgovina na malo računalima, perifernim jedinicama i softverom u specijaliziranim prodavaonicama</t>
  </si>
  <si>
    <t>4742</t>
  </si>
  <si>
    <t>Trgovina na malo telekomunikacijskom opremom u specijaliziranim prodavaonicama</t>
  </si>
  <si>
    <t>4743</t>
  </si>
  <si>
    <t>Trgovina na malo audio i videoopremom u specijaliziranim prodavaonicama</t>
  </si>
  <si>
    <t>4751</t>
  </si>
  <si>
    <t>Trgovina na malo tekstilom u specijaliziranim prodavaonicama</t>
  </si>
  <si>
    <t>4752</t>
  </si>
  <si>
    <t>Trgovina na malo željeznom robom, bojama i staklom u specijaliziranim prodavaonicama</t>
  </si>
  <si>
    <t>4753</t>
  </si>
  <si>
    <t>Trgovina na malo sagovima i prostiračima za pod, zidnim i podnim oblogama u specijaliziranim prodavaonicama</t>
  </si>
  <si>
    <t>4754</t>
  </si>
  <si>
    <t>Trgovina na malo električnim aparatima za kućanstvo u specijaliziranim prodavaonicama</t>
  </si>
  <si>
    <t>4759</t>
  </si>
  <si>
    <t>Trgovina na malo namještajem, opremom za rasvjetu i ostalim proizvodima za kućanstvo u specijaliziranim prodavaonicama</t>
  </si>
  <si>
    <t>4761</t>
  </si>
  <si>
    <t>Trgovina na malo knjigama u specijaliziranim prodavaonicama</t>
  </si>
  <si>
    <t>4762</t>
  </si>
  <si>
    <t>Trgovina na malo novinama, papirnatom robom i pisaćim priborom u specijaliziranim prodavaonicama</t>
  </si>
  <si>
    <t>4763</t>
  </si>
  <si>
    <t>Trgovina na malo glazbenim i videozapisima u specijaliziranim prodavaonicama</t>
  </si>
  <si>
    <t>4764</t>
  </si>
  <si>
    <t>Trgovina na malo sportskom opremom u specijaliziranim prodavaonicama</t>
  </si>
  <si>
    <t>4765</t>
  </si>
  <si>
    <t>Trgovina na malo igrama i igračkama u specijaliziranim prodavaonicama</t>
  </si>
  <si>
    <t>4771</t>
  </si>
  <si>
    <t>Trgovina na malo odjećom u specijaliziranim prodavaonicama</t>
  </si>
  <si>
    <t>4772</t>
  </si>
  <si>
    <t xml:space="preserve">Trgovina na malo obućom i proizvodima od kože </t>
  </si>
  <si>
    <t>4773</t>
  </si>
  <si>
    <t xml:space="preserve">Ljekarne </t>
  </si>
  <si>
    <t>4774</t>
  </si>
  <si>
    <t>Trgovina na malo medicinskim pripravcima i ortopedskim pomagalima u specijaliziranim prodavaonicama</t>
  </si>
  <si>
    <t>4775</t>
  </si>
  <si>
    <t>Trgovina na malo kozmetičkim i toaletnim proizvodima u specijaliziranim prodavaonicama</t>
  </si>
  <si>
    <t>4776</t>
  </si>
  <si>
    <t>Trgovina na malo cvijećem, sadnicama, sjemenjem, gnojivom, kućnim ljubimcima i hranom za kućne ljubimce u specijaliziranim prodavaonicama</t>
  </si>
  <si>
    <t>4777</t>
  </si>
  <si>
    <t>Trgovina na malo satovima i nakitom u specijaliziranim prodavaonicama</t>
  </si>
  <si>
    <t>4778</t>
  </si>
  <si>
    <t>Ostala trgovina na malo novom robom u specijaliziranim prodavaonicama</t>
  </si>
  <si>
    <t>4779</t>
  </si>
  <si>
    <t>Trgovina na malo rabljenom robom u specijaliziranim prodavaonicama</t>
  </si>
  <si>
    <t>4781</t>
  </si>
  <si>
    <t>Trgovina na malo hranom, pićima i duhanskim proizvodima na štandovima i tržnicama</t>
  </si>
  <si>
    <t>4782</t>
  </si>
  <si>
    <t>Trgovina na malo tekstilom, odjećom i obućom na štandovima i tržnicama</t>
  </si>
  <si>
    <t>4789</t>
  </si>
  <si>
    <t>Trgovina na malo ostalom robom na štandovima i tržnicama</t>
  </si>
  <si>
    <t>4791</t>
  </si>
  <si>
    <t>Trgovina na malo preko pošte ili interneta</t>
  </si>
  <si>
    <t>4799</t>
  </si>
  <si>
    <t>Ostala trgovina na malo izvan prodavaonica, štandova i tržnica</t>
  </si>
  <si>
    <t>4910</t>
  </si>
  <si>
    <t>Željeznički prijevoz putnika, međugradski</t>
  </si>
  <si>
    <t>4920</t>
  </si>
  <si>
    <t>Željeznički prijevoz robe</t>
  </si>
  <si>
    <t>4931</t>
  </si>
  <si>
    <t>Gradski i prigradski kopneni prijevoz putnika</t>
  </si>
  <si>
    <t>4932</t>
  </si>
  <si>
    <t>Taksi služba</t>
  </si>
  <si>
    <t>4939</t>
  </si>
  <si>
    <t>Ostali kopneni prijevoz putnika, d. n.</t>
  </si>
  <si>
    <t>4941</t>
  </si>
  <si>
    <t>4942</t>
  </si>
  <si>
    <t>Usluge preseljenja</t>
  </si>
  <si>
    <t>4950</t>
  </si>
  <si>
    <t>5010</t>
  </si>
  <si>
    <t>5020</t>
  </si>
  <si>
    <t>5030</t>
  </si>
  <si>
    <t>Prijevoz putnika unutrašnjim vodenim putovima</t>
  </si>
  <si>
    <t>5040</t>
  </si>
  <si>
    <t>Prijevoz robe unutrašnjim vodenim putovima</t>
  </si>
  <si>
    <t>5110</t>
  </si>
  <si>
    <t>Zračni prijevoz putnika</t>
  </si>
  <si>
    <t>5121</t>
  </si>
  <si>
    <t>Zračni prijevoz robe</t>
  </si>
  <si>
    <t>5122</t>
  </si>
  <si>
    <t>5210</t>
  </si>
  <si>
    <t>5221</t>
  </si>
  <si>
    <t>Uslužne djelatnosti u vezi s kopnenim prijevozom</t>
  </si>
  <si>
    <t>5222</t>
  </si>
  <si>
    <t>Uslužne djelatnosti u vezi s vodenim prijevozom</t>
  </si>
  <si>
    <t>5223</t>
  </si>
  <si>
    <t>Uslužne djelatnosti u vezi sa zračnim prijevozom</t>
  </si>
  <si>
    <t>5224</t>
  </si>
  <si>
    <t>Prekrcaj tereta</t>
  </si>
  <si>
    <t>5229</t>
  </si>
  <si>
    <t>Ostale prateće djelatnosti u prijevozu</t>
  </si>
  <si>
    <t>5310</t>
  </si>
  <si>
    <t>Djelatnosti pružanja univerzalnih poštanskih usluga</t>
  </si>
  <si>
    <t>5320</t>
  </si>
  <si>
    <t>Djelatnosti pružanja ostalih poštanskih i kurirskih usluga</t>
  </si>
  <si>
    <t>5510</t>
  </si>
  <si>
    <t>Hoteli i sličan smještaj</t>
  </si>
  <si>
    <t>5520</t>
  </si>
  <si>
    <t>Odmarališta i slični objekti za kraći odmor</t>
  </si>
  <si>
    <t>5530</t>
  </si>
  <si>
    <t>Kampovi i prostori za kampiranje</t>
  </si>
  <si>
    <t>5590</t>
  </si>
  <si>
    <t>5610</t>
  </si>
  <si>
    <t>Djelatnosti restorana i ostalih objekata za pripremu i usluživanje hrane</t>
  </si>
  <si>
    <t>5621</t>
  </si>
  <si>
    <t>Djelatnosti keteringa</t>
  </si>
  <si>
    <t>5629</t>
  </si>
  <si>
    <t>Ostale djelatnosti pripreme i usluživanja hrane</t>
  </si>
  <si>
    <t>5630</t>
  </si>
  <si>
    <t>Djelatnosti pripreme i usluživanja pića</t>
  </si>
  <si>
    <t>5811</t>
  </si>
  <si>
    <t>5812</t>
  </si>
  <si>
    <t>Izdavanje imenika i popisa korisničkih adresa</t>
  </si>
  <si>
    <t>5813</t>
  </si>
  <si>
    <t>5814</t>
  </si>
  <si>
    <t>Izdavanje časopisa i periodičnih publikacija</t>
  </si>
  <si>
    <t>5819</t>
  </si>
  <si>
    <t>Ostala izdavačka djelatnost</t>
  </si>
  <si>
    <t>5821</t>
  </si>
  <si>
    <t>Izdavanje računalnih igara</t>
  </si>
  <si>
    <t>5829</t>
  </si>
  <si>
    <t>Izdavanje ostalog softvera</t>
  </si>
  <si>
    <t>5911</t>
  </si>
  <si>
    <t>Proizvodnja filmova, videofilmova i televizijskog programa</t>
  </si>
  <si>
    <t>5912</t>
  </si>
  <si>
    <t>Djelatnosti koje slijede nakon proizvodnje filmova, videofilmova i televizijskog programa</t>
  </si>
  <si>
    <t>5913</t>
  </si>
  <si>
    <t>Distribucija filmova, videofilmova i televizijskog programa</t>
  </si>
  <si>
    <t>5914</t>
  </si>
  <si>
    <t>Djelatnosti prikazivanja filmova</t>
  </si>
  <si>
    <t>5920</t>
  </si>
  <si>
    <t>Djelatnosti snimanja zvučnih zapisa i izdavanja glazbenih zapisa</t>
  </si>
  <si>
    <t>6010</t>
  </si>
  <si>
    <t>Emitiranje radijskog programa</t>
  </si>
  <si>
    <t>6020</t>
  </si>
  <si>
    <t>Emitiranje televizijskog programa</t>
  </si>
  <si>
    <t>6110</t>
  </si>
  <si>
    <t>Djelatnosti žičane telekomunikacije</t>
  </si>
  <si>
    <t>6120</t>
  </si>
  <si>
    <t>Djelatnosti bežične telekomunikacije</t>
  </si>
  <si>
    <t>6130</t>
  </si>
  <si>
    <t>Djelatnosti satelitske telekomunikacije</t>
  </si>
  <si>
    <t>6190</t>
  </si>
  <si>
    <t>Ostale telekomunikacijske djelatnosti</t>
  </si>
  <si>
    <t>6201</t>
  </si>
  <si>
    <t>Računalno programiranje</t>
  </si>
  <si>
    <t>6202</t>
  </si>
  <si>
    <t>Savjetovanje u vezi s računalima</t>
  </si>
  <si>
    <t>6203</t>
  </si>
  <si>
    <t>Upravljanje računalnom opremom i sustavom</t>
  </si>
  <si>
    <t>6209</t>
  </si>
  <si>
    <t>Ostale uslužne djelatnosti u vezi s informacijskom tehnologijom i računalima</t>
  </si>
  <si>
    <t>6311</t>
  </si>
  <si>
    <t>Obrada podataka, usluge poslužitelja i djelatnosti povezane s njima</t>
  </si>
  <si>
    <t>6312</t>
  </si>
  <si>
    <t>Internetski portali</t>
  </si>
  <si>
    <t>6391</t>
  </si>
  <si>
    <t>Djelatnosti novinskih agencija</t>
  </si>
  <si>
    <t>6399</t>
  </si>
  <si>
    <t>Ostale informacijske uslužne djelatnosti, d. n.</t>
  </si>
  <si>
    <t>6411</t>
  </si>
  <si>
    <t>6419</t>
  </si>
  <si>
    <t>Ostalo novčarsko posredovanje</t>
  </si>
  <si>
    <t>6420</t>
  </si>
  <si>
    <t>Djelatnosti holding-društava</t>
  </si>
  <si>
    <t>6430</t>
  </si>
  <si>
    <t>Uzajamni fondovi (trustovi), ostali fondovi i slični financijski subjekti</t>
  </si>
  <si>
    <t>6491</t>
  </si>
  <si>
    <t>Financijski leasing</t>
  </si>
  <si>
    <t>6492</t>
  </si>
  <si>
    <t>6499</t>
  </si>
  <si>
    <t>Ostale financijske uslužne djelatnosti, osim osiguranja i mirovinskih fondova, d. n.</t>
  </si>
  <si>
    <t>6511</t>
  </si>
  <si>
    <t>Životno osiguranje</t>
  </si>
  <si>
    <t>6512</t>
  </si>
  <si>
    <t>6520</t>
  </si>
  <si>
    <t>Reosiguranje</t>
  </si>
  <si>
    <t>6530</t>
  </si>
  <si>
    <t>6611</t>
  </si>
  <si>
    <t>Poslovanje financijskih tržišta</t>
  </si>
  <si>
    <t>6612</t>
  </si>
  <si>
    <t>Djelatnosti posredovanja u poslovanju vrijednosnim papirima i robnim ugovorima</t>
  </si>
  <si>
    <t>6619</t>
  </si>
  <si>
    <t>Ostale pomoćne djelatnosti kod financijskih usluga, osim osiguranja i mirovinskih fondova</t>
  </si>
  <si>
    <t>6621</t>
  </si>
  <si>
    <t>Procjena rizika i štete</t>
  </si>
  <si>
    <t>6622</t>
  </si>
  <si>
    <t xml:space="preserve">Djelatnosti agenata i posrednika osiguranja </t>
  </si>
  <si>
    <t>6629</t>
  </si>
  <si>
    <t>Ostale pomoćne djelatnosti u osiguranju i mirovinskim fondovima</t>
  </si>
  <si>
    <t>6630</t>
  </si>
  <si>
    <t>Djelatnosti upravljanja fondovima</t>
  </si>
  <si>
    <t>6810</t>
  </si>
  <si>
    <t>Kupnja i prodaja vlastitih nekretnina</t>
  </si>
  <si>
    <t>6820</t>
  </si>
  <si>
    <t>Iznajmljivanje i upravljanje vlastitim nekretninama ili nekretninama uzetim u zakup (leasing)</t>
  </si>
  <si>
    <t>6831</t>
  </si>
  <si>
    <t>Agencije za poslovanje nekretninama</t>
  </si>
  <si>
    <t>6832</t>
  </si>
  <si>
    <t>Upravljanje nekretninama uz naplatu ili na osnovi ugovora</t>
  </si>
  <si>
    <t>6910</t>
  </si>
  <si>
    <t>Pravne djelatnosti</t>
  </si>
  <si>
    <t>6920</t>
  </si>
  <si>
    <t>Računovodstvene, knjigovodstvene i revizijske djelatnosti; porezno savjetovanje</t>
  </si>
  <si>
    <t>7010</t>
  </si>
  <si>
    <t>Upravljačke djelatnosti</t>
  </si>
  <si>
    <t>7021</t>
  </si>
  <si>
    <t>Odnosi s javnošću i djelatnosti priopćivanja</t>
  </si>
  <si>
    <t>7022</t>
  </si>
  <si>
    <t>Savjetovanje u vezi s poslovanjem i ostalim upravljanjem</t>
  </si>
  <si>
    <t>7111</t>
  </si>
  <si>
    <t>Arhitektonske djelatnosti</t>
  </si>
  <si>
    <t>7112</t>
  </si>
  <si>
    <t>Inženjerstvo i s njim povezano tehničko savjetovanje</t>
  </si>
  <si>
    <t>7120</t>
  </si>
  <si>
    <t>7211</t>
  </si>
  <si>
    <t>Istraživanje i eksperimentalni razvoj u biotehnologiji</t>
  </si>
  <si>
    <t>7219</t>
  </si>
  <si>
    <t>Ostalo istraživanje i eksperimentalni razvoj u prirodnim, tehničkim i tehnološkim znanostima</t>
  </si>
  <si>
    <t>7220</t>
  </si>
  <si>
    <t>Istraživanje i eksperimentalni razvoj u društvenim i humanističkim znanostima</t>
  </si>
  <si>
    <t>7311</t>
  </si>
  <si>
    <t>Agencije za promidžbu (reklamu i propagandu)</t>
  </si>
  <si>
    <t>7312</t>
  </si>
  <si>
    <t>Oglašavanje preko medija</t>
  </si>
  <si>
    <t>7320</t>
  </si>
  <si>
    <t>Istraživanje tržišta i ispitivanje javnoga mnijenja</t>
  </si>
  <si>
    <t>7410</t>
  </si>
  <si>
    <t>Specijalizirane dizajnerske djelatnosti</t>
  </si>
  <si>
    <t>7420</t>
  </si>
  <si>
    <t>7430</t>
  </si>
  <si>
    <t>Prevoditeljske djelatnosti i usluge tumača</t>
  </si>
  <si>
    <t>7490</t>
  </si>
  <si>
    <t>Ostale stručne, znanstvene i tehničke djelatnosti, d. n.</t>
  </si>
  <si>
    <t>7500</t>
  </si>
  <si>
    <t>7711</t>
  </si>
  <si>
    <t>Iznajmljivanje i davanje u zakup (leasing) automobila i motornih vozila lake kategorije</t>
  </si>
  <si>
    <t>7712</t>
  </si>
  <si>
    <t xml:space="preserve">Iznajmljivanje i davanje u zakup (leasing) kamiona </t>
  </si>
  <si>
    <t>7721</t>
  </si>
  <si>
    <t>Iznajmljivanje i davanje u zakup (lea­sing) opreme za rekreaciju i sport</t>
  </si>
  <si>
    <t>7722</t>
  </si>
  <si>
    <t>Iznajmljivanje videokaseta i diskova</t>
  </si>
  <si>
    <t>7729</t>
  </si>
  <si>
    <t>Iznajmljivanje i davanje u zakup (leasing) ostalih predmeta za osobnu uporabu i kućanstvo</t>
  </si>
  <si>
    <t>7731</t>
  </si>
  <si>
    <t>Iznajmljivanje i davanje u zakup (leasing) poljoprivrednih strojeva i opreme</t>
  </si>
  <si>
    <t>7732</t>
  </si>
  <si>
    <t>Iznajmljivanje i davanje u zakup (leasing) strojeva i opreme za građevinarstvo i inženjerstvo</t>
  </si>
  <si>
    <t>7733</t>
  </si>
  <si>
    <t>Iznajmljivanje i davanje u zakup (leasing) uredskih strojeva i opreme (uključujući računala)</t>
  </si>
  <si>
    <t>7734</t>
  </si>
  <si>
    <t>Iznajmljivanje i davanje u zakup (leasing) plovnih prijevoznih sredstava</t>
  </si>
  <si>
    <t>7735</t>
  </si>
  <si>
    <t>Iznajmljivanje i davanje u zakup (leasing) zračnih prijevoznih sredstava</t>
  </si>
  <si>
    <t>7739</t>
  </si>
  <si>
    <t>Iznajmljivanje i davanje u zakup (leasing) ostalih strojeva, opreme i materijalnih dobara, d. n.</t>
  </si>
  <si>
    <t>7740</t>
  </si>
  <si>
    <t>Davanje u zakup (leasing) prava na uporabu intelektualnog vlasništva i sličnih proizvoda, osim radova koji su zaštićeni autorskim pravima</t>
  </si>
  <si>
    <t>7810</t>
  </si>
  <si>
    <t>Djelatnosti agencija za zapošljavanje</t>
  </si>
  <si>
    <t>7820</t>
  </si>
  <si>
    <t>Djelatnosti agencija za privremeno zapošljavanje</t>
  </si>
  <si>
    <t>7830</t>
  </si>
  <si>
    <t>Ostalo ustupanje ljudskih resursa</t>
  </si>
  <si>
    <t>7911</t>
  </si>
  <si>
    <t>Djelatnosti putničkih agencija</t>
  </si>
  <si>
    <t>7912</t>
  </si>
  <si>
    <t>Djelatnosti organizatora putovanja (turoperatora)</t>
  </si>
  <si>
    <t>7990</t>
  </si>
  <si>
    <t>Ostale rezervacijske usluge i djelatnosti povezane s njima</t>
  </si>
  <si>
    <t>8010</t>
  </si>
  <si>
    <t>Djelatnosti privatne zaštite</t>
  </si>
  <si>
    <t>8020</t>
  </si>
  <si>
    <t>Usluge zaštite uz pomoć sigurnosnih sustava</t>
  </si>
  <si>
    <t>8030</t>
  </si>
  <si>
    <t>Istražne djelatnosti</t>
  </si>
  <si>
    <t>8110</t>
  </si>
  <si>
    <t>Upravljanje zgradama</t>
  </si>
  <si>
    <t>8121</t>
  </si>
  <si>
    <t>Osnovno čišćenje zgrada</t>
  </si>
  <si>
    <t>8122</t>
  </si>
  <si>
    <t>Ostale djelatnosti čišćenja zgrada i objekata</t>
  </si>
  <si>
    <t>8129</t>
  </si>
  <si>
    <t>Ostale djelatnosti čišćenja</t>
  </si>
  <si>
    <t>8130</t>
  </si>
  <si>
    <t>Uslužne djelatnosti uređenja i održavanja krajolika</t>
  </si>
  <si>
    <t>8211</t>
  </si>
  <si>
    <t>Kombinirane uredske administrativne uslužne djelatnosti</t>
  </si>
  <si>
    <t>8219</t>
  </si>
  <si>
    <t>Fotokopiranje, priprema dokumenata i ostale specijalizirane uredske pomoćne djelatnosti</t>
  </si>
  <si>
    <t>8220</t>
  </si>
  <si>
    <t>8230</t>
  </si>
  <si>
    <t>Organizacija sastanaka i poslovnih sajmova</t>
  </si>
  <si>
    <t>8291</t>
  </si>
  <si>
    <t>Djelatnosti agencija za prikupljanje i naplatu računa te kreditnih ureda</t>
  </si>
  <si>
    <t>8292</t>
  </si>
  <si>
    <t>8299</t>
  </si>
  <si>
    <t>Ostale poslovne pomoćne uslužne djelatnosti, d. n.</t>
  </si>
  <si>
    <t>8411</t>
  </si>
  <si>
    <t>Opće djelatnosti javne uprave</t>
  </si>
  <si>
    <t>8412</t>
  </si>
  <si>
    <t>Reguliranje djelatnosti subjekata koji pružaju zdravstvenu zaštitu, usluge u obrazovanju i kulturi i druge društvene usluge, osim obveznoga socijalnog osiguranja</t>
  </si>
  <si>
    <t>8413</t>
  </si>
  <si>
    <t>Reguliranje i poboljšavanje poslovanja u gospodarstvu</t>
  </si>
  <si>
    <t>8421</t>
  </si>
  <si>
    <t>8422</t>
  </si>
  <si>
    <t>8423</t>
  </si>
  <si>
    <t>8424</t>
  </si>
  <si>
    <t>Poslovi javnog reda i sigurnosti</t>
  </si>
  <si>
    <t>8425</t>
  </si>
  <si>
    <t>Djelatnosti vatrogasne službe</t>
  </si>
  <si>
    <t>8430</t>
  </si>
  <si>
    <t>Djelatnosti obveznoga socijalnog osiguranja</t>
  </si>
  <si>
    <t>8510</t>
  </si>
  <si>
    <t>8520</t>
  </si>
  <si>
    <t>8531</t>
  </si>
  <si>
    <t>Opće srednje obrazovanje</t>
  </si>
  <si>
    <t>8532</t>
  </si>
  <si>
    <t>Tehničko i strukovno srednje obrazovanje</t>
  </si>
  <si>
    <t>8541</t>
  </si>
  <si>
    <t>Obrazovanje nakon srednjeg koje nije visoko</t>
  </si>
  <si>
    <t>8542</t>
  </si>
  <si>
    <t xml:space="preserve">Visoko obrazovanje </t>
  </si>
  <si>
    <t>8551</t>
  </si>
  <si>
    <t>Obrazovanje i poučavanje u području sporta i rekreacije</t>
  </si>
  <si>
    <t>8552</t>
  </si>
  <si>
    <t>Obrazovanje i poučavanje u području kulture</t>
  </si>
  <si>
    <t>8553</t>
  </si>
  <si>
    <t>Djelatnosti vozačkih škola</t>
  </si>
  <si>
    <t>8559</t>
  </si>
  <si>
    <t>Ostalo obrazovanje i poučavanje, d. n.</t>
  </si>
  <si>
    <t>8560</t>
  </si>
  <si>
    <t>Pomoćne uslužne djelatnosti u obrazovanju</t>
  </si>
  <si>
    <t>8610</t>
  </si>
  <si>
    <t>Djelatnosti bolnica</t>
  </si>
  <si>
    <t>8621</t>
  </si>
  <si>
    <t>Djelatnosti opće medicinske prakse</t>
  </si>
  <si>
    <t>8622</t>
  </si>
  <si>
    <t>Djelatnosti specijalističke medicinske prakse</t>
  </si>
  <si>
    <t>8623</t>
  </si>
  <si>
    <t>Djelatnosti stomatološke prakse</t>
  </si>
  <si>
    <t>8690</t>
  </si>
  <si>
    <t>Ostale djelatnosti zdravstvene zaštite</t>
  </si>
  <si>
    <t>8710</t>
  </si>
  <si>
    <t>Djelatnosti ustanova za njegu</t>
  </si>
  <si>
    <t>8720</t>
  </si>
  <si>
    <t xml:space="preserve">Djelatnosti socijalne skrbi sa smještajem za osobe s teškoćama u razvoju, duševno bolesne osobe i osobe ovisne o alkoholu, drogama ili drugim opojnim sredstvima </t>
  </si>
  <si>
    <t>8730</t>
  </si>
  <si>
    <t>Djelatnosti socijalne skrbi sa smještajem za starije osobe i osobe s invaliditetom</t>
  </si>
  <si>
    <t>8790</t>
  </si>
  <si>
    <t>Ostale djelatnosti socijalne skrbi sa smještajem</t>
  </si>
  <si>
    <t>8810</t>
  </si>
  <si>
    <t>Djelatnosti socijalne skrbi bez smještaja za starije osobe i osobe s invaliditetom</t>
  </si>
  <si>
    <t>8891</t>
  </si>
  <si>
    <t>Djelatnosti dnevne skrbi o djeci</t>
  </si>
  <si>
    <t>8899</t>
  </si>
  <si>
    <t>Ostale djelatnosti socijalne skrbi bez smještaja, d. n.</t>
  </si>
  <si>
    <t>9001</t>
  </si>
  <si>
    <t>Izvođačka umjetnost</t>
  </si>
  <si>
    <t>9002</t>
  </si>
  <si>
    <t>Pomoćne djelatnosti u izvođačkoj umjetnosti</t>
  </si>
  <si>
    <t>9003</t>
  </si>
  <si>
    <t>Umjetničko stvaralaštvo</t>
  </si>
  <si>
    <t>9004</t>
  </si>
  <si>
    <t>Rad umjetničkih objekata</t>
  </si>
  <si>
    <t>9101</t>
  </si>
  <si>
    <t>Djelatnosti knjižnica i arhiva</t>
  </si>
  <si>
    <t>9102</t>
  </si>
  <si>
    <t>Djelatnosti muzeja</t>
  </si>
  <si>
    <t>9103</t>
  </si>
  <si>
    <t>Rad povijesnih mjesta i građevina te sličnih zanimljivosti za posjetitelje</t>
  </si>
  <si>
    <t>9104</t>
  </si>
  <si>
    <t>Djelatnosti botaničkih i zooloških vrtova i prirodnih rezervata</t>
  </si>
  <si>
    <t>9200</t>
  </si>
  <si>
    <t>Djelatnosti kockanja i klađenja</t>
  </si>
  <si>
    <t>9311</t>
  </si>
  <si>
    <t>Rad sportskih objekata</t>
  </si>
  <si>
    <t>9312</t>
  </si>
  <si>
    <t>Djelatnosti sportskih klubova</t>
  </si>
  <si>
    <t>9313</t>
  </si>
  <si>
    <t>Fitnes centri</t>
  </si>
  <si>
    <t>9319</t>
  </si>
  <si>
    <t>Ostale sportske djelatnosti</t>
  </si>
  <si>
    <t>9321</t>
  </si>
  <si>
    <t>Djelatnosti zabavnih i tematskih parkova</t>
  </si>
  <si>
    <t>9329</t>
  </si>
  <si>
    <t>Ostale zabavne i rekreacijske djelatnosti</t>
  </si>
  <si>
    <t>9411</t>
  </si>
  <si>
    <t>Djelatnosti poslovnih organizacija i organizacija poslodavaca</t>
  </si>
  <si>
    <t>9412</t>
  </si>
  <si>
    <t>Djelatnosti strukovnih članskih organizacija</t>
  </si>
  <si>
    <t>9420</t>
  </si>
  <si>
    <t>Djelatnosti sindikata</t>
  </si>
  <si>
    <t>9491</t>
  </si>
  <si>
    <t>Djelatnosti vjerskih organizacija</t>
  </si>
  <si>
    <t>9492</t>
  </si>
  <si>
    <t>Djelatnosti političkih organizacija</t>
  </si>
  <si>
    <t>9499</t>
  </si>
  <si>
    <t>Djelatnosti ostalih članskih organizacija, d. n.</t>
  </si>
  <si>
    <t>9511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</si>
</sst>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80" formatCode="#,##0.0"/>
    <numFmt numFmtId="188" formatCode="0000"/>
  </numFmts>
  <fonts count="60" x14ac:knownFonts="1">
    <font>
      <sz val="10"/>
      <name val="Arial"/>
      <charset val="238"/>
    </font>
    <font>
      <sz val="10"/>
      <name val="Arial"/>
      <charset val="238"/>
    </font>
    <font>
      <sz val="10"/>
      <color indexed="8"/>
      <name val="MS Sans Serif"/>
      <charset val="238"/>
    </font>
    <font>
      <b/>
      <sz val="8"/>
      <color indexed="8"/>
      <name val="Arial CE"/>
      <family val="2"/>
      <charset val="238"/>
    </font>
    <font>
      <b/>
      <sz val="10"/>
      <name val="Arial CE"/>
      <family val="2"/>
      <charset val="238"/>
    </font>
    <font>
      <b/>
      <sz val="10"/>
      <color indexed="10"/>
      <name val="Arial"/>
      <family val="2"/>
      <charset val="238"/>
    </font>
    <font>
      <b/>
      <sz val="10"/>
      <name val="Arial"/>
      <family val="2"/>
      <charset val="238"/>
    </font>
    <font>
      <sz val="10"/>
      <name val="Arial"/>
      <family val="2"/>
      <charset val="238"/>
    </font>
    <font>
      <sz val="10"/>
      <color indexed="8"/>
      <name val="Arial CE"/>
      <charset val="238"/>
    </font>
    <font>
      <sz val="10"/>
      <color indexed="8"/>
      <name val="Arial CE"/>
      <family val="2"/>
      <charset val="238"/>
    </font>
    <font>
      <sz val="8"/>
      <color indexed="81"/>
      <name val="Arial CE"/>
      <family val="2"/>
      <charset val="238"/>
    </font>
    <font>
      <sz val="10"/>
      <color indexed="8"/>
      <name val="Arial"/>
      <charset val="238"/>
    </font>
    <font>
      <b/>
      <sz val="8"/>
      <color indexed="81"/>
      <name val="Tahoma"/>
      <charset val="238"/>
    </font>
    <font>
      <sz val="8"/>
      <color indexed="81"/>
      <name val="Tahoma"/>
      <charset val="238"/>
    </font>
    <font>
      <b/>
      <sz val="10"/>
      <color indexed="12"/>
      <name val="Arial"/>
      <family val="2"/>
      <charset val="238"/>
    </font>
    <font>
      <u/>
      <sz val="10"/>
      <color indexed="12"/>
      <name val="Arial"/>
      <charset val="238"/>
    </font>
    <font>
      <sz val="8"/>
      <name val="Arial"/>
      <charset val="238"/>
    </font>
    <font>
      <b/>
      <sz val="10"/>
      <color indexed="18"/>
      <name val="Arial"/>
      <family val="2"/>
      <charset val="238"/>
    </font>
    <font>
      <b/>
      <sz val="14"/>
      <color indexed="9"/>
      <name val="Arial"/>
      <family val="2"/>
      <charset val="238"/>
    </font>
    <font>
      <sz val="10"/>
      <color indexed="9"/>
      <name val="Arial"/>
      <family val="2"/>
      <charset val="238"/>
    </font>
    <font>
      <b/>
      <sz val="10"/>
      <color indexed="9"/>
      <name val="Arial"/>
      <family val="2"/>
      <charset val="238"/>
    </font>
    <font>
      <b/>
      <sz val="12"/>
      <color indexed="16"/>
      <name val="Arial"/>
      <family val="2"/>
      <charset val="238"/>
    </font>
    <font>
      <sz val="10"/>
      <color indexed="16"/>
      <name val="Arial"/>
      <family val="2"/>
      <charset val="238"/>
    </font>
    <font>
      <b/>
      <sz val="10"/>
      <color indexed="56"/>
      <name val="Arial"/>
      <family val="2"/>
      <charset val="238"/>
    </font>
    <font>
      <sz val="10"/>
      <color indexed="56"/>
      <name val="Arial"/>
      <family val="2"/>
      <charset val="238"/>
    </font>
    <font>
      <sz val="10"/>
      <color indexed="56"/>
      <name val="Arial"/>
      <charset val="238"/>
    </font>
    <font>
      <b/>
      <sz val="10"/>
      <color indexed="56"/>
      <name val="Arial CE"/>
      <family val="2"/>
      <charset val="238"/>
    </font>
    <font>
      <b/>
      <sz val="8"/>
      <color indexed="56"/>
      <name val="Arial"/>
      <family val="2"/>
      <charset val="238"/>
    </font>
    <font>
      <b/>
      <sz val="18"/>
      <color indexed="56"/>
      <name val="Arial Black"/>
      <family val="2"/>
      <charset val="238"/>
    </font>
    <font>
      <b/>
      <sz val="12"/>
      <color indexed="9"/>
      <name val="Arial"/>
      <family val="2"/>
      <charset val="238"/>
    </font>
    <font>
      <sz val="12"/>
      <color indexed="9"/>
      <name val="Arial"/>
      <family val="2"/>
      <charset val="238"/>
    </font>
    <font>
      <b/>
      <sz val="8"/>
      <color indexed="9"/>
      <name val="Arial CE"/>
      <family val="2"/>
      <charset val="238"/>
    </font>
    <font>
      <sz val="10"/>
      <name val="Arial"/>
      <charset val="238"/>
    </font>
    <font>
      <b/>
      <sz val="12"/>
      <color indexed="56"/>
      <name val="Arial"/>
      <family val="2"/>
      <charset val="238"/>
    </font>
    <font>
      <b/>
      <sz val="16"/>
      <color indexed="56"/>
      <name val="Arial"/>
      <family val="2"/>
      <charset val="238"/>
    </font>
    <font>
      <b/>
      <sz val="14"/>
      <color indexed="56"/>
      <name val="Arial"/>
      <family val="2"/>
      <charset val="238"/>
    </font>
    <font>
      <b/>
      <sz val="8"/>
      <name val="Arial"/>
      <family val="2"/>
      <charset val="238"/>
    </font>
    <font>
      <b/>
      <sz val="12"/>
      <name val="Arial"/>
      <family val="2"/>
      <charset val="238"/>
    </font>
    <font>
      <b/>
      <sz val="8"/>
      <color indexed="9"/>
      <name val="Arial"/>
      <family val="2"/>
      <charset val="238"/>
    </font>
    <font>
      <sz val="12"/>
      <name val="Arial"/>
      <family val="2"/>
      <charset val="238"/>
    </font>
    <font>
      <b/>
      <sz val="10"/>
      <color indexed="16"/>
      <name val="Arial"/>
      <family val="2"/>
      <charset val="238"/>
    </font>
    <font>
      <sz val="10"/>
      <color indexed="8"/>
      <name val="Arial"/>
      <family val="2"/>
      <charset val="238"/>
    </font>
    <font>
      <b/>
      <vertAlign val="superscript"/>
      <sz val="10"/>
      <color indexed="56"/>
      <name val="Arial"/>
      <family val="2"/>
      <charset val="238"/>
    </font>
    <font>
      <sz val="8"/>
      <color indexed="22"/>
      <name val="Arial"/>
      <family val="2"/>
      <charset val="238"/>
    </font>
    <font>
      <b/>
      <sz val="8"/>
      <color indexed="22"/>
      <name val="Arial"/>
      <family val="2"/>
      <charset val="238"/>
    </font>
    <font>
      <sz val="10"/>
      <color indexed="10"/>
      <name val="Arial"/>
      <family val="2"/>
      <charset val="238"/>
    </font>
    <font>
      <b/>
      <sz val="8"/>
      <color indexed="55"/>
      <name val="Arial"/>
      <family val="2"/>
      <charset val="238"/>
    </font>
    <font>
      <sz val="9"/>
      <color indexed="8"/>
      <name val="Arial"/>
      <family val="2"/>
      <charset val="238"/>
    </font>
    <font>
      <sz val="9"/>
      <name val="Arial"/>
      <family val="2"/>
      <charset val="238"/>
    </font>
    <font>
      <sz val="10"/>
      <name val="Arial Black"/>
      <family val="2"/>
      <charset val="238"/>
    </font>
    <font>
      <b/>
      <sz val="8"/>
      <color indexed="81"/>
      <name val="Tahoma"/>
      <family val="2"/>
      <charset val="238"/>
    </font>
    <font>
      <sz val="8"/>
      <color indexed="81"/>
      <name val="Tahoma"/>
      <family val="2"/>
      <charset val="238"/>
    </font>
    <font>
      <b/>
      <sz val="14"/>
      <color indexed="10"/>
      <name val="Arial"/>
      <family val="2"/>
      <charset val="238"/>
    </font>
    <font>
      <sz val="14"/>
      <name val="Arial"/>
      <family val="2"/>
      <charset val="238"/>
    </font>
    <font>
      <i/>
      <sz val="14"/>
      <name val="Times New Roman"/>
      <family val="1"/>
      <charset val="238"/>
    </font>
    <font>
      <i/>
      <sz val="8"/>
      <name val="Times New Roman"/>
      <family val="1"/>
      <charset val="238"/>
    </font>
    <font>
      <sz val="9"/>
      <name val="Arial"/>
      <charset val="238"/>
    </font>
    <font>
      <sz val="8"/>
      <color indexed="56"/>
      <name val="Arial"/>
      <charset val="238"/>
    </font>
    <font>
      <sz val="10"/>
      <color indexed="12"/>
      <name val="Arial"/>
      <family val="2"/>
      <charset val="238"/>
    </font>
    <font>
      <sz val="8"/>
      <name val="Arial"/>
      <family val="2"/>
      <charset val="238"/>
    </font>
  </fonts>
  <fills count="13">
    <fill>
      <patternFill patternType="none"/>
    </fill>
    <fill>
      <patternFill patternType="gray125"/>
    </fill>
    <fill>
      <patternFill patternType="lightGray">
        <fgColor indexed="22"/>
        <bgColor indexed="22"/>
      </patternFill>
    </fill>
    <fill>
      <patternFill patternType="solid">
        <fgColor indexed="56"/>
        <bgColor indexed="22"/>
      </patternFill>
    </fill>
    <fill>
      <patternFill patternType="solid">
        <fgColor indexed="22"/>
        <bgColor indexed="64"/>
      </patternFill>
    </fill>
    <fill>
      <patternFill patternType="solid">
        <fgColor indexed="56"/>
        <bgColor indexed="64"/>
      </patternFill>
    </fill>
    <fill>
      <patternFill patternType="lightGray">
        <fgColor indexed="22"/>
      </patternFill>
    </fill>
    <fill>
      <patternFill patternType="solid">
        <fgColor indexed="26"/>
        <bgColor indexed="64"/>
      </patternFill>
    </fill>
    <fill>
      <patternFill patternType="solid">
        <fgColor indexed="55"/>
        <bgColor indexed="64"/>
      </patternFill>
    </fill>
    <fill>
      <patternFill patternType="solid">
        <fgColor indexed="23"/>
        <bgColor indexed="64"/>
      </patternFill>
    </fill>
    <fill>
      <patternFill patternType="solid">
        <fgColor indexed="9"/>
        <bgColor indexed="64"/>
      </patternFill>
    </fill>
    <fill>
      <patternFill patternType="gray0625">
        <bgColor indexed="9"/>
      </patternFill>
    </fill>
    <fill>
      <patternFill patternType="solid">
        <fgColor indexed="26"/>
        <bgColor indexed="22"/>
      </patternFill>
    </fill>
  </fills>
  <borders count="9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style="thin">
        <color indexed="9"/>
      </right>
      <top style="thin">
        <color indexed="64"/>
      </top>
      <bottom style="thin">
        <color indexed="64"/>
      </bottom>
      <diagonal/>
    </border>
    <border>
      <left style="thin">
        <color indexed="64"/>
      </left>
      <right style="thin">
        <color indexed="9"/>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9"/>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9"/>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ck">
        <color indexed="56"/>
      </right>
      <top style="thick">
        <color indexed="56"/>
      </top>
      <bottom style="thick">
        <color indexed="56"/>
      </bottom>
      <diagonal/>
    </border>
    <border>
      <left style="thin">
        <color indexed="8"/>
      </left>
      <right style="thin">
        <color indexed="8"/>
      </right>
      <top/>
      <bottom/>
      <diagonal/>
    </border>
    <border>
      <left style="thin">
        <color indexed="8"/>
      </left>
      <right style="thin">
        <color indexed="9"/>
      </right>
      <top style="thin">
        <color indexed="9"/>
      </top>
      <bottom style="thin">
        <color indexed="64"/>
      </bottom>
      <diagonal/>
    </border>
    <border>
      <left style="thin">
        <color indexed="9"/>
      </left>
      <right style="thin">
        <color indexed="8"/>
      </right>
      <top style="thin">
        <color indexed="9"/>
      </top>
      <bottom style="thin">
        <color indexed="64"/>
      </bottom>
      <diagonal/>
    </border>
    <border>
      <left/>
      <right/>
      <top style="thick">
        <color indexed="56"/>
      </top>
      <bottom style="thick">
        <color indexed="56"/>
      </bottom>
      <diagonal/>
    </border>
    <border>
      <left style="thin">
        <color indexed="64"/>
      </left>
      <right/>
      <top style="thin">
        <color indexed="64"/>
      </top>
      <bottom/>
      <diagonal/>
    </border>
    <border>
      <left style="thick">
        <color indexed="56"/>
      </left>
      <right/>
      <top style="thick">
        <color indexed="56"/>
      </top>
      <bottom style="thick">
        <color indexed="56"/>
      </bottom>
      <diagonal/>
    </border>
    <border>
      <left style="thin">
        <color indexed="64"/>
      </left>
      <right/>
      <top style="thick">
        <color indexed="56"/>
      </top>
      <bottom/>
      <diagonal/>
    </border>
    <border>
      <left/>
      <right/>
      <top style="thick">
        <color indexed="56"/>
      </top>
      <bottom/>
      <diagonal/>
    </border>
    <border>
      <left/>
      <right style="thin">
        <color indexed="64"/>
      </right>
      <top style="thick">
        <color indexed="56"/>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9"/>
      </right>
      <top/>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9"/>
      </left>
      <right/>
      <top style="thin">
        <color indexed="64"/>
      </top>
      <bottom style="thin">
        <color indexed="64"/>
      </bottom>
      <diagonal/>
    </border>
    <border>
      <left/>
      <right style="thin">
        <color indexed="9"/>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thin">
        <color indexed="9"/>
      </right>
      <top style="thin">
        <color indexed="8"/>
      </top>
      <bottom style="thin">
        <color indexed="9"/>
      </bottom>
      <diagonal/>
    </border>
    <border>
      <left style="thin">
        <color indexed="9"/>
      </left>
      <right style="thin">
        <color indexed="8"/>
      </right>
      <top style="thin">
        <color indexed="8"/>
      </top>
      <bottom style="thin">
        <color indexed="9"/>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medium">
        <color indexed="9"/>
      </right>
      <top/>
      <bottom style="thin">
        <color indexed="64"/>
      </bottom>
      <diagonal/>
    </border>
    <border>
      <left style="medium">
        <color indexed="9"/>
      </left>
      <right style="medium">
        <color indexed="9"/>
      </right>
      <top/>
      <bottom style="thin">
        <color indexed="64"/>
      </bottom>
      <diagonal/>
    </border>
    <border>
      <left style="medium">
        <color indexed="9"/>
      </left>
      <right style="thin">
        <color indexed="64"/>
      </right>
      <top/>
      <bottom style="thin">
        <color indexed="64"/>
      </bottom>
      <diagonal/>
    </border>
    <border>
      <left style="thin">
        <color indexed="64"/>
      </left>
      <right style="medium">
        <color indexed="9"/>
      </right>
      <top style="medium">
        <color indexed="9"/>
      </top>
      <bottom style="thin">
        <color indexed="64"/>
      </bottom>
      <diagonal/>
    </border>
    <border>
      <left style="medium">
        <color indexed="9"/>
      </left>
      <right style="medium">
        <color indexed="9"/>
      </right>
      <top style="medium">
        <color indexed="9"/>
      </top>
      <bottom style="thin">
        <color indexed="64"/>
      </bottom>
      <diagonal/>
    </border>
    <border>
      <left style="medium">
        <color indexed="9"/>
      </left>
      <right style="thin">
        <color indexed="64"/>
      </right>
      <top style="medium">
        <color indexed="9"/>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s>
  <cellStyleXfs count="7">
    <xf numFmtId="0" fontId="0" fillId="0" borderId="0"/>
    <xf numFmtId="0" fontId="15"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11" fillId="0" borderId="0"/>
  </cellStyleXfs>
  <cellXfs count="385">
    <xf numFmtId="0" fontId="0" fillId="0" borderId="0" xfId="0"/>
    <xf numFmtId="0" fontId="0" fillId="0" borderId="0" xfId="0" applyFill="1"/>
    <xf numFmtId="0" fontId="0" fillId="0" borderId="0" xfId="0" applyFill="1" applyAlignment="1">
      <alignment horizontal="center" vertical="center" wrapText="1"/>
    </xf>
    <xf numFmtId="0" fontId="0" fillId="0" borderId="0" xfId="0" applyFill="1" applyBorder="1"/>
    <xf numFmtId="0" fontId="0" fillId="0" borderId="0" xfId="0" applyFill="1" applyBorder="1" applyAlignment="1">
      <alignment horizontal="center"/>
    </xf>
    <xf numFmtId="0" fontId="9" fillId="0" borderId="1" xfId="4" applyFont="1" applyFill="1" applyBorder="1" applyAlignment="1">
      <alignment horizontal="right"/>
    </xf>
    <xf numFmtId="0" fontId="8" fillId="0" borderId="2" xfId="4" applyFont="1" applyFill="1" applyBorder="1" applyAlignment="1">
      <alignment horizontal="left"/>
    </xf>
    <xf numFmtId="0" fontId="8" fillId="0" borderId="1" xfId="4" applyFont="1" applyFill="1" applyBorder="1" applyAlignment="1">
      <alignment horizontal="right"/>
    </xf>
    <xf numFmtId="0" fontId="8" fillId="0" borderId="0" xfId="4" applyFont="1" applyFill="1" applyBorder="1" applyAlignment="1">
      <alignment horizontal="left"/>
    </xf>
    <xf numFmtId="0" fontId="8" fillId="0" borderId="3" xfId="4" applyFont="1" applyFill="1" applyBorder="1" applyAlignment="1">
      <alignment horizontal="right"/>
    </xf>
    <xf numFmtId="0" fontId="8" fillId="0" borderId="4" xfId="4" applyFont="1" applyFill="1" applyBorder="1" applyAlignment="1">
      <alignment horizontal="left"/>
    </xf>
    <xf numFmtId="0" fontId="8" fillId="0" borderId="0" xfId="4" applyFont="1" applyFill="1" applyBorder="1" applyAlignment="1">
      <alignment horizontal="right"/>
    </xf>
    <xf numFmtId="0" fontId="8" fillId="0" borderId="5" xfId="4" applyFont="1" applyFill="1" applyBorder="1" applyAlignment="1">
      <alignment horizontal="left"/>
    </xf>
    <xf numFmtId="0" fontId="7" fillId="0" borderId="0" xfId="0" applyFont="1" applyFill="1"/>
    <xf numFmtId="0" fontId="7" fillId="0" borderId="0" xfId="0" applyNumberFormat="1" applyFont="1" applyFill="1"/>
    <xf numFmtId="4" fontId="7" fillId="0" borderId="0" xfId="0" applyNumberFormat="1" applyFont="1" applyFill="1"/>
    <xf numFmtId="3" fontId="7" fillId="0" borderId="0" xfId="0" applyNumberFormat="1" applyFont="1" applyFill="1"/>
    <xf numFmtId="49" fontId="7" fillId="0" borderId="0" xfId="0" applyNumberFormat="1" applyFont="1" applyFill="1"/>
    <xf numFmtId="3" fontId="0" fillId="0" borderId="0" xfId="0" applyNumberFormat="1" applyFill="1"/>
    <xf numFmtId="0" fontId="5" fillId="0" borderId="0" xfId="0" applyFont="1" applyFill="1" applyBorder="1"/>
    <xf numFmtId="0" fontId="17" fillId="2" borderId="6" xfId="0" applyFont="1" applyFill="1" applyBorder="1" applyAlignment="1">
      <alignment horizontal="left" vertical="center" wrapText="1" indent="2"/>
    </xf>
    <xf numFmtId="0" fontId="17" fillId="0" borderId="0" xfId="0" applyFont="1" applyFill="1" applyBorder="1" applyAlignment="1">
      <alignment horizontal="center" vertical="center" wrapText="1"/>
    </xf>
    <xf numFmtId="0" fontId="17" fillId="0" borderId="0" xfId="1" applyFont="1" applyFill="1" applyBorder="1" applyAlignment="1" applyProtection="1">
      <alignment horizontal="center" vertical="center" wrapText="1"/>
    </xf>
    <xf numFmtId="0" fontId="20" fillId="3" borderId="6" xfId="1" applyFont="1" applyFill="1" applyBorder="1" applyAlignment="1" applyProtection="1">
      <alignment horizontal="center" vertical="center" wrapText="1"/>
    </xf>
    <xf numFmtId="0" fontId="20" fillId="3" borderId="7" xfId="1" applyFont="1" applyFill="1" applyBorder="1" applyAlignment="1" applyProtection="1">
      <alignment horizontal="center" vertical="center" wrapText="1"/>
    </xf>
    <xf numFmtId="0" fontId="17" fillId="2" borderId="8" xfId="0" applyFont="1" applyFill="1" applyBorder="1" applyAlignment="1">
      <alignment horizontal="center" vertical="center" wrapText="1"/>
    </xf>
    <xf numFmtId="0" fontId="20" fillId="3" borderId="9" xfId="1" applyFont="1" applyFill="1" applyBorder="1" applyAlignment="1" applyProtection="1">
      <alignment horizontal="center" vertical="center" wrapText="1"/>
    </xf>
    <xf numFmtId="0" fontId="20" fillId="3" borderId="10" xfId="1" applyFont="1" applyFill="1" applyBorder="1" applyAlignment="1" applyProtection="1">
      <alignment horizontal="center" vertical="center" wrapText="1"/>
    </xf>
    <xf numFmtId="0" fontId="17" fillId="2" borderId="11" xfId="0" applyFont="1" applyFill="1" applyBorder="1" applyAlignment="1">
      <alignment horizontal="left" vertical="center" wrapText="1"/>
    </xf>
    <xf numFmtId="49" fontId="41" fillId="0" borderId="0" xfId="0" applyNumberFormat="1" applyFont="1" applyFill="1"/>
    <xf numFmtId="49" fontId="41" fillId="0" borderId="0" xfId="0" applyNumberFormat="1" applyFont="1" applyFill="1" applyAlignment="1">
      <alignment horizontal="center"/>
    </xf>
    <xf numFmtId="14" fontId="0" fillId="0" borderId="0" xfId="0" applyNumberFormat="1"/>
    <xf numFmtId="0" fontId="7" fillId="0" borderId="0" xfId="0" applyFont="1" applyFill="1" applyBorder="1"/>
    <xf numFmtId="0" fontId="17" fillId="2" borderId="12" xfId="0" applyFont="1" applyFill="1" applyBorder="1" applyAlignment="1" applyProtection="1">
      <alignment horizontal="left" vertical="center" wrapText="1"/>
      <protection hidden="1"/>
    </xf>
    <xf numFmtId="0" fontId="20" fillId="3" borderId="7" xfId="1" applyFont="1" applyFill="1" applyBorder="1" applyAlignment="1" applyProtection="1">
      <alignment horizontal="center" vertical="center" wrapText="1"/>
      <protection hidden="1"/>
    </xf>
    <xf numFmtId="0" fontId="4" fillId="4" borderId="13" xfId="5" applyFont="1" applyFill="1" applyBorder="1" applyAlignment="1" applyProtection="1">
      <alignment horizontal="center" vertical="center"/>
      <protection hidden="1"/>
    </xf>
    <xf numFmtId="14" fontId="25" fillId="0" borderId="14" xfId="2" applyNumberFormat="1" applyFont="1" applyFill="1" applyBorder="1" applyAlignment="1" applyProtection="1">
      <alignment horizontal="center" vertical="center" wrapText="1"/>
      <protection hidden="1"/>
    </xf>
    <xf numFmtId="14" fontId="25" fillId="0" borderId="15" xfId="2" applyNumberFormat="1" applyFont="1" applyFill="1" applyBorder="1" applyAlignment="1" applyProtection="1">
      <alignment horizontal="center" vertical="center" wrapText="1"/>
      <protection hidden="1"/>
    </xf>
    <xf numFmtId="0" fontId="17" fillId="2" borderId="11" xfId="0" applyFont="1" applyFill="1" applyBorder="1" applyAlignment="1" applyProtection="1">
      <alignment horizontal="left" vertical="center" wrapText="1"/>
      <protection hidden="1"/>
    </xf>
    <xf numFmtId="0" fontId="20" fillId="3" borderId="16" xfId="1" applyFont="1" applyFill="1" applyBorder="1" applyAlignment="1" applyProtection="1">
      <alignment horizontal="center" vertical="center" wrapText="1"/>
      <protection hidden="1"/>
    </xf>
    <xf numFmtId="49" fontId="11" fillId="0" borderId="17" xfId="2" applyNumberFormat="1" applyFont="1" applyFill="1" applyBorder="1" applyAlignment="1" applyProtection="1">
      <alignment horizontal="left" vertical="center"/>
      <protection hidden="1"/>
    </xf>
    <xf numFmtId="49" fontId="0" fillId="0" borderId="18" xfId="0" applyNumberFormat="1" applyBorder="1" applyAlignment="1" applyProtection="1">
      <alignment vertical="center" wrapText="1"/>
      <protection hidden="1"/>
    </xf>
    <xf numFmtId="49" fontId="0" fillId="0" borderId="19" xfId="0" applyNumberFormat="1" applyBorder="1" applyAlignment="1" applyProtection="1">
      <alignment vertical="center" wrapText="1"/>
      <protection hidden="1"/>
    </xf>
    <xf numFmtId="49" fontId="11" fillId="0" borderId="20" xfId="2" applyNumberFormat="1" applyFont="1" applyFill="1" applyBorder="1" applyAlignment="1" applyProtection="1">
      <alignment horizontal="left" vertical="center"/>
      <protection hidden="1"/>
    </xf>
    <xf numFmtId="49" fontId="0" fillId="0" borderId="21" xfId="0" applyNumberFormat="1" applyBorder="1" applyAlignment="1" applyProtection="1">
      <alignment vertical="center" wrapText="1"/>
      <protection hidden="1"/>
    </xf>
    <xf numFmtId="49" fontId="0" fillId="0" borderId="22" xfId="0" applyNumberFormat="1" applyBorder="1" applyAlignment="1" applyProtection="1">
      <alignment vertical="center" wrapText="1"/>
      <protection hidden="1"/>
    </xf>
    <xf numFmtId="49" fontId="11" fillId="0" borderId="23" xfId="2" applyNumberFormat="1" applyFont="1" applyFill="1" applyBorder="1" applyAlignment="1" applyProtection="1">
      <alignment horizontal="left" vertical="center"/>
      <protection hidden="1"/>
    </xf>
    <xf numFmtId="49" fontId="0" fillId="0" borderId="24" xfId="0" applyNumberFormat="1" applyBorder="1" applyAlignment="1" applyProtection="1">
      <alignment vertical="center" wrapText="1"/>
      <protection hidden="1"/>
    </xf>
    <xf numFmtId="49" fontId="0" fillId="0" borderId="25" xfId="0" applyNumberFormat="1" applyBorder="1" applyAlignment="1" applyProtection="1">
      <alignment vertical="center" wrapText="1"/>
      <protection hidden="1"/>
    </xf>
    <xf numFmtId="0" fontId="17" fillId="2" borderId="11" xfId="0" applyFont="1" applyFill="1" applyBorder="1" applyAlignment="1" applyProtection="1">
      <alignment horizontal="center" vertical="center" wrapText="1"/>
      <protection hidden="1"/>
    </xf>
    <xf numFmtId="0" fontId="20" fillId="3" borderId="9" xfId="1" applyFont="1" applyFill="1" applyBorder="1" applyAlignment="1" applyProtection="1">
      <alignment horizontal="center" vertical="center" wrapText="1"/>
      <protection hidden="1"/>
    </xf>
    <xf numFmtId="0" fontId="20" fillId="3" borderId="26" xfId="1" applyFont="1" applyFill="1" applyBorder="1" applyAlignment="1" applyProtection="1">
      <alignment horizontal="center" vertical="center" wrapText="1"/>
      <protection hidden="1"/>
    </xf>
    <xf numFmtId="0" fontId="20" fillId="3" borderId="10" xfId="1"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20" fillId="0" borderId="0" xfId="1" applyFont="1" applyFill="1" applyBorder="1" applyAlignment="1" applyProtection="1">
      <alignment horizontal="center" vertical="center" wrapText="1"/>
      <protection hidden="1"/>
    </xf>
    <xf numFmtId="0" fontId="0" fillId="0" borderId="0" xfId="0" applyFill="1" applyBorder="1" applyAlignment="1" applyProtection="1">
      <alignment wrapText="1"/>
      <protection hidden="1"/>
    </xf>
    <xf numFmtId="0" fontId="20" fillId="0" borderId="27" xfId="1" applyFont="1" applyFill="1" applyBorder="1" applyAlignment="1" applyProtection="1">
      <alignment horizontal="center" vertical="center" wrapText="1"/>
      <protection hidden="1"/>
    </xf>
    <xf numFmtId="0" fontId="20" fillId="0" borderId="28" xfId="1" applyFont="1" applyFill="1" applyBorder="1" applyAlignment="1" applyProtection="1">
      <alignment horizontal="center" vertical="center" wrapText="1"/>
      <protection hidden="1"/>
    </xf>
    <xf numFmtId="0" fontId="0" fillId="0" borderId="0" xfId="0" applyFill="1" applyProtection="1">
      <protection hidden="1"/>
    </xf>
    <xf numFmtId="0" fontId="36" fillId="0" borderId="0" xfId="0" applyFont="1" applyBorder="1" applyAlignment="1" applyProtection="1">
      <alignment horizontal="center" vertical="top"/>
      <protection hidden="1"/>
    </xf>
    <xf numFmtId="1" fontId="21" fillId="0" borderId="29" xfId="0" applyNumberFormat="1" applyFont="1" applyFill="1" applyBorder="1" applyAlignment="1" applyProtection="1">
      <alignment horizontal="center" vertical="center" shrinkToFit="1"/>
      <protection hidden="1"/>
    </xf>
    <xf numFmtId="0" fontId="27" fillId="0" borderId="0" xfId="0" applyFont="1" applyFill="1" applyAlignment="1" applyProtection="1">
      <alignment horizontal="center" vertical="top"/>
      <protection hidden="1"/>
    </xf>
    <xf numFmtId="49" fontId="21" fillId="0" borderId="29" xfId="0" applyNumberFormat="1" applyFont="1" applyFill="1" applyBorder="1" applyAlignment="1" applyProtection="1">
      <alignment horizontal="center" vertical="center" shrinkToFit="1"/>
      <protection hidden="1"/>
    </xf>
    <xf numFmtId="49" fontId="37" fillId="0" borderId="0" xfId="0" applyNumberFormat="1" applyFont="1" applyFill="1" applyBorder="1" applyAlignment="1" applyProtection="1">
      <alignment horizontal="center"/>
      <protection hidden="1"/>
    </xf>
    <xf numFmtId="1" fontId="37" fillId="0" borderId="1" xfId="0" applyNumberFormat="1" applyFont="1" applyFill="1" applyBorder="1" applyAlignment="1" applyProtection="1">
      <alignment horizontal="center" vertical="center" shrinkToFit="1"/>
      <protection hidden="1"/>
    </xf>
    <xf numFmtId="0" fontId="0" fillId="0" borderId="0" xfId="0" applyFill="1" applyBorder="1" applyProtection="1">
      <protection hidden="1"/>
    </xf>
    <xf numFmtId="0" fontId="27" fillId="0" borderId="0" xfId="0" applyFont="1" applyFill="1" applyBorder="1" applyAlignment="1" applyProtection="1">
      <alignment horizontal="center" vertical="top"/>
      <protection hidden="1"/>
    </xf>
    <xf numFmtId="0" fontId="36" fillId="0" borderId="0" xfId="0" applyFont="1" applyFill="1" applyBorder="1" applyAlignment="1" applyProtection="1">
      <alignment horizontal="center"/>
      <protection hidden="1"/>
    </xf>
    <xf numFmtId="0" fontId="27" fillId="0" borderId="0" xfId="0" applyFont="1" applyFill="1" applyBorder="1" applyAlignment="1" applyProtection="1">
      <alignment horizontal="center" vertical="top" wrapText="1"/>
      <protection hidden="1"/>
    </xf>
    <xf numFmtId="0" fontId="36" fillId="0" borderId="0" xfId="0" applyFont="1" applyFill="1" applyBorder="1" applyAlignment="1" applyProtection="1">
      <alignment horizontal="center" vertical="top" wrapText="1"/>
      <protection hidden="1"/>
    </xf>
    <xf numFmtId="0" fontId="23" fillId="0" borderId="0" xfId="0" applyFont="1" applyFill="1" applyProtection="1">
      <protection hidden="1"/>
    </xf>
    <xf numFmtId="0" fontId="0" fillId="0" borderId="0" xfId="0" applyFill="1" applyAlignment="1" applyProtection="1">
      <protection hidden="1"/>
    </xf>
    <xf numFmtId="0" fontId="20" fillId="5" borderId="30" xfId="0" applyFont="1" applyFill="1" applyBorder="1" applyAlignment="1" applyProtection="1">
      <alignment horizontal="center" vertical="center" wrapText="1"/>
      <protection hidden="1"/>
    </xf>
    <xf numFmtId="0" fontId="31" fillId="5" borderId="31" xfId="4" applyFont="1" applyFill="1" applyBorder="1" applyAlignment="1" applyProtection="1">
      <alignment horizontal="center" vertical="center" wrapText="1"/>
      <protection hidden="1"/>
    </xf>
    <xf numFmtId="0" fontId="31" fillId="5" borderId="31" xfId="0" applyFont="1" applyFill="1" applyBorder="1" applyAlignment="1" applyProtection="1">
      <alignment horizontal="center" vertical="center" wrapText="1"/>
      <protection hidden="1"/>
    </xf>
    <xf numFmtId="176" fontId="39" fillId="0" borderId="0" xfId="0" applyNumberFormat="1" applyFont="1" applyFill="1" applyBorder="1" applyAlignment="1" applyProtection="1">
      <alignment horizontal="center" vertical="center"/>
      <protection hidden="1"/>
    </xf>
    <xf numFmtId="0" fontId="39" fillId="0" borderId="0" xfId="0" applyFont="1" applyFill="1" applyBorder="1" applyAlignment="1" applyProtection="1">
      <alignment horizontal="left" vertical="top" wrapText="1"/>
      <protection hidden="1"/>
    </xf>
    <xf numFmtId="3" fontId="39" fillId="0" borderId="0" xfId="0" applyNumberFormat="1" applyFont="1" applyFill="1" applyBorder="1" applyAlignment="1" applyProtection="1">
      <alignment horizontal="right" vertical="top"/>
      <protection hidden="1"/>
    </xf>
    <xf numFmtId="0" fontId="23" fillId="0" borderId="0" xfId="0" applyNumberFormat="1" applyFont="1" applyFill="1" applyBorder="1" applyAlignment="1" applyProtection="1">
      <alignment vertical="center"/>
      <protection hidden="1"/>
    </xf>
    <xf numFmtId="0" fontId="23" fillId="0" borderId="0" xfId="0" applyFont="1" applyFill="1" applyAlignment="1" applyProtection="1">
      <alignment horizontal="right" vertical="center"/>
      <protection hidden="1"/>
    </xf>
    <xf numFmtId="0" fontId="6" fillId="0" borderId="0" xfId="0" applyNumberFormat="1" applyFont="1" applyFill="1" applyBorder="1" applyAlignment="1" applyProtection="1">
      <alignment vertical="center"/>
      <protection hidden="1"/>
    </xf>
    <xf numFmtId="0" fontId="0" fillId="0" borderId="0" xfId="0" applyNumberFormat="1" applyFill="1" applyBorder="1" applyAlignment="1" applyProtection="1">
      <alignment vertical="center"/>
      <protection hidden="1"/>
    </xf>
    <xf numFmtId="0" fontId="6" fillId="0" borderId="0" xfId="0" applyFont="1" applyFill="1" applyAlignment="1" applyProtection="1">
      <alignment horizontal="right" vertical="center" wrapText="1"/>
      <protection hidden="1"/>
    </xf>
    <xf numFmtId="0" fontId="25" fillId="0" borderId="0" xfId="0" applyFont="1" applyFill="1" applyAlignment="1" applyProtection="1">
      <alignment horizontal="center" vertical="top"/>
      <protection hidden="1"/>
    </xf>
    <xf numFmtId="0" fontId="7" fillId="0" borderId="0" xfId="0" applyFont="1" applyAlignment="1">
      <alignment vertical="center"/>
    </xf>
    <xf numFmtId="1" fontId="7" fillId="0" borderId="0" xfId="0" applyNumberFormat="1" applyFont="1"/>
    <xf numFmtId="0" fontId="7" fillId="0" borderId="0" xfId="0" applyFont="1"/>
    <xf numFmtId="1" fontId="7" fillId="0" borderId="0" xfId="0" applyNumberFormat="1" applyFont="1" applyFill="1"/>
    <xf numFmtId="1" fontId="7" fillId="0" borderId="0" xfId="0" applyNumberFormat="1" applyFont="1" applyAlignment="1">
      <alignment vertical="center"/>
    </xf>
    <xf numFmtId="0" fontId="6" fillId="0" borderId="0" xfId="0" applyFont="1" applyAlignment="1">
      <alignment vertical="center"/>
    </xf>
    <xf numFmtId="1" fontId="6" fillId="0" borderId="0" xfId="0" applyNumberFormat="1" applyFont="1" applyAlignment="1">
      <alignment vertical="center"/>
    </xf>
    <xf numFmtId="0" fontId="41" fillId="0" borderId="0" xfId="6" applyFont="1" applyFill="1" applyBorder="1" applyAlignment="1">
      <alignment horizontal="right" vertical="center"/>
    </xf>
    <xf numFmtId="0" fontId="41" fillId="0" borderId="0" xfId="6" applyFont="1" applyFill="1" applyBorder="1" applyAlignment="1">
      <alignment vertical="center"/>
    </xf>
    <xf numFmtId="1" fontId="41" fillId="0" borderId="0" xfId="6" applyNumberFormat="1" applyFont="1" applyFill="1" applyBorder="1" applyAlignment="1">
      <alignment horizontal="right"/>
    </xf>
    <xf numFmtId="0" fontId="7" fillId="0" borderId="0" xfId="0" applyFont="1" applyFill="1" applyBorder="1" applyAlignment="1">
      <alignment vertical="center"/>
    </xf>
    <xf numFmtId="49" fontId="41" fillId="0" borderId="0" xfId="2" applyNumberFormat="1" applyFont="1" applyFill="1" applyBorder="1" applyAlignment="1"/>
    <xf numFmtId="0" fontId="7" fillId="0" borderId="0" xfId="0" applyFont="1" applyFill="1" applyBorder="1" applyAlignment="1"/>
    <xf numFmtId="0" fontId="24" fillId="0" borderId="0" xfId="0" applyFont="1" applyBorder="1" applyAlignment="1" applyProtection="1">
      <alignment horizontal="center" vertical="center" wrapText="1"/>
    </xf>
    <xf numFmtId="49" fontId="23" fillId="0" borderId="0" xfId="0" applyNumberFormat="1" applyFont="1" applyBorder="1" applyAlignment="1" applyProtection="1">
      <alignment horizontal="left" vertical="center"/>
    </xf>
    <xf numFmtId="0" fontId="43" fillId="0" borderId="0" xfId="0" applyNumberFormat="1" applyFont="1" applyBorder="1" applyAlignment="1" applyProtection="1">
      <alignment horizontal="left" vertical="center"/>
    </xf>
    <xf numFmtId="0" fontId="43" fillId="0" borderId="0" xfId="0" applyNumberFormat="1" applyFont="1" applyAlignment="1">
      <alignment horizontal="left" vertical="center"/>
    </xf>
    <xf numFmtId="0" fontId="24" fillId="0" borderId="0" xfId="0" applyFont="1" applyAlignment="1" applyProtection="1">
      <alignment vertical="center"/>
    </xf>
    <xf numFmtId="0" fontId="24" fillId="0" borderId="0" xfId="0" applyFont="1" applyAlignment="1" applyProtection="1">
      <alignment horizontal="center" vertical="center"/>
    </xf>
    <xf numFmtId="1" fontId="40" fillId="6" borderId="29" xfId="0" applyNumberFormat="1" applyFont="1" applyFill="1" applyBorder="1" applyAlignment="1" applyProtection="1">
      <alignment horizontal="left" vertical="center"/>
      <protection locked="0"/>
    </xf>
    <xf numFmtId="0" fontId="23" fillId="0" borderId="0" xfId="0" applyFont="1" applyBorder="1" applyAlignment="1" applyProtection="1">
      <alignment horizontal="right" vertical="center"/>
    </xf>
    <xf numFmtId="3" fontId="40" fillId="6" borderId="29" xfId="0" applyNumberFormat="1" applyFont="1" applyFill="1" applyBorder="1" applyAlignment="1" applyProtection="1">
      <alignment vertical="center"/>
      <protection locked="0"/>
    </xf>
    <xf numFmtId="0" fontId="43" fillId="0" borderId="0" xfId="0" applyNumberFormat="1" applyFont="1" applyFill="1" applyBorder="1" applyAlignment="1" applyProtection="1">
      <alignment vertical="center"/>
    </xf>
    <xf numFmtId="3" fontId="23" fillId="0" borderId="0" xfId="0" applyNumberFormat="1" applyFont="1" applyBorder="1" applyAlignment="1" applyProtection="1">
      <alignment horizontal="right" vertical="center"/>
    </xf>
    <xf numFmtId="0" fontId="24" fillId="0" borderId="0" xfId="0" applyFont="1" applyBorder="1" applyAlignment="1" applyProtection="1">
      <alignment horizontal="right" vertical="center" wrapText="1"/>
    </xf>
    <xf numFmtId="3" fontId="24" fillId="0" borderId="0" xfId="0" applyNumberFormat="1" applyFont="1" applyAlignment="1" applyProtection="1">
      <alignment horizontal="center" vertical="center"/>
    </xf>
    <xf numFmtId="0" fontId="24" fillId="0" borderId="0" xfId="0" applyFont="1" applyBorder="1" applyAlignment="1" applyProtection="1">
      <alignment vertical="center"/>
    </xf>
    <xf numFmtId="0" fontId="23" fillId="0" borderId="0" xfId="0" applyFont="1" applyBorder="1" applyAlignment="1" applyProtection="1">
      <alignment horizontal="right" wrapText="1"/>
    </xf>
    <xf numFmtId="49" fontId="23" fillId="0" borderId="0" xfId="0" applyNumberFormat="1" applyFont="1" applyFill="1" applyBorder="1" applyAlignment="1" applyProtection="1">
      <alignment horizontal="left" vertical="center"/>
    </xf>
    <xf numFmtId="3" fontId="23" fillId="0" borderId="0" xfId="0" applyNumberFormat="1" applyFont="1" applyBorder="1" applyAlignment="1" applyProtection="1">
      <alignment vertical="center"/>
    </xf>
    <xf numFmtId="0" fontId="43" fillId="0" borderId="0" xfId="0" applyNumberFormat="1" applyFont="1" applyFill="1" applyBorder="1" applyAlignment="1" applyProtection="1">
      <alignment horizontal="right" vertical="center"/>
      <protection hidden="1"/>
    </xf>
    <xf numFmtId="3" fontId="23" fillId="0" borderId="29" xfId="0" applyNumberFormat="1" applyFont="1" applyFill="1" applyBorder="1" applyAlignment="1" applyProtection="1">
      <alignment vertical="center"/>
    </xf>
    <xf numFmtId="3" fontId="24" fillId="0" borderId="0" xfId="0" applyNumberFormat="1" applyFont="1" applyAlignment="1" applyProtection="1">
      <alignment vertical="center"/>
    </xf>
    <xf numFmtId="49" fontId="40" fillId="6" borderId="29" xfId="0" applyNumberFormat="1" applyFont="1" applyFill="1" applyBorder="1" applyAlignment="1" applyProtection="1">
      <alignment horizontal="left" vertical="center"/>
      <protection locked="0"/>
    </xf>
    <xf numFmtId="0" fontId="24" fillId="0" borderId="0" xfId="0" applyFont="1" applyAlignment="1" applyProtection="1"/>
    <xf numFmtId="0" fontId="7" fillId="0" borderId="0" xfId="0" applyFont="1" applyAlignment="1" applyProtection="1"/>
    <xf numFmtId="0" fontId="7" fillId="0" borderId="0" xfId="0" applyFont="1" applyBorder="1" applyAlignment="1" applyProtection="1">
      <alignment horizontal="right" vertical="center" wrapText="1"/>
    </xf>
    <xf numFmtId="49" fontId="6" fillId="0" borderId="0" xfId="0" applyNumberFormat="1" applyFont="1" applyBorder="1" applyAlignment="1" applyProtection="1">
      <alignment horizontal="left" vertical="center"/>
    </xf>
    <xf numFmtId="0" fontId="45"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46" fillId="0" borderId="0" xfId="0" applyFont="1" applyFill="1" applyBorder="1" applyAlignment="1" applyProtection="1">
      <alignment horizontal="left" vertical="center"/>
      <protection hidden="1"/>
    </xf>
    <xf numFmtId="0" fontId="46" fillId="0" borderId="0" xfId="0" applyFont="1" applyFill="1" applyAlignment="1" applyProtection="1">
      <alignment horizontal="left"/>
      <protection hidden="1"/>
    </xf>
    <xf numFmtId="0" fontId="46" fillId="0" borderId="2" xfId="0" applyFont="1" applyFill="1" applyBorder="1" applyAlignment="1" applyProtection="1">
      <alignment horizontal="left"/>
      <protection hidden="1"/>
    </xf>
    <xf numFmtId="0" fontId="7" fillId="0" borderId="32" xfId="0" applyFont="1" applyBorder="1" applyAlignment="1">
      <alignment horizontal="center" vertical="center"/>
    </xf>
    <xf numFmtId="0" fontId="7" fillId="0" borderId="0" xfId="0" applyFont="1" applyAlignment="1" applyProtection="1">
      <alignment vertical="center"/>
    </xf>
    <xf numFmtId="0" fontId="38" fillId="5" borderId="31" xfId="0" applyFont="1" applyFill="1" applyBorder="1" applyAlignment="1">
      <alignment horizontal="center" vertical="center" wrapText="1"/>
    </xf>
    <xf numFmtId="0" fontId="38" fillId="5" borderId="31" xfId="4" applyFont="1" applyFill="1" applyBorder="1" applyAlignment="1">
      <alignment horizontal="center" vertical="center"/>
    </xf>
    <xf numFmtId="0" fontId="38" fillId="5" borderId="31" xfId="4" applyFont="1" applyFill="1" applyBorder="1" applyAlignment="1">
      <alignment horizontal="center" vertical="center" wrapText="1"/>
    </xf>
    <xf numFmtId="176" fontId="47" fillId="0" borderId="33" xfId="3" applyNumberFormat="1" applyFont="1" applyFill="1" applyBorder="1" applyAlignment="1" applyProtection="1">
      <alignment horizontal="center" vertical="center"/>
    </xf>
    <xf numFmtId="180" fontId="48" fillId="0" borderId="33" xfId="0" applyNumberFormat="1" applyFont="1" applyFill="1" applyBorder="1" applyAlignment="1" applyProtection="1">
      <alignment horizontal="right" vertical="center"/>
    </xf>
    <xf numFmtId="0" fontId="47" fillId="0" borderId="15" xfId="3" applyNumberFormat="1" applyFont="1" applyFill="1" applyBorder="1" applyAlignment="1" applyProtection="1">
      <alignment horizontal="left" vertical="center"/>
    </xf>
    <xf numFmtId="176" fontId="47" fillId="0" borderId="34" xfId="3" applyNumberFormat="1" applyFont="1" applyFill="1" applyBorder="1" applyAlignment="1" applyProtection="1">
      <alignment horizontal="center" vertical="center"/>
    </xf>
    <xf numFmtId="180" fontId="48" fillId="0" borderId="34" xfId="0" applyNumberFormat="1" applyFont="1" applyFill="1" applyBorder="1" applyAlignment="1" applyProtection="1">
      <alignment horizontal="right" vertical="center"/>
    </xf>
    <xf numFmtId="3" fontId="48" fillId="0" borderId="34" xfId="0" applyNumberFormat="1" applyFont="1" applyFill="1" applyBorder="1" applyAlignment="1" applyProtection="1">
      <alignment vertical="center"/>
      <protection locked="0"/>
    </xf>
    <xf numFmtId="176" fontId="47" fillId="0" borderId="35" xfId="3" applyNumberFormat="1" applyFont="1" applyFill="1" applyBorder="1" applyAlignment="1" applyProtection="1">
      <alignment horizontal="center" vertical="center"/>
    </xf>
    <xf numFmtId="180" fontId="48" fillId="0" borderId="35" xfId="0" applyNumberFormat="1" applyFont="1" applyFill="1" applyBorder="1" applyAlignment="1" applyProtection="1">
      <alignment horizontal="right" vertical="center"/>
    </xf>
    <xf numFmtId="0" fontId="47" fillId="0" borderId="36" xfId="3" applyNumberFormat="1" applyFont="1" applyFill="1" applyBorder="1" applyAlignment="1" applyProtection="1">
      <alignment horizontal="left" vertical="center"/>
    </xf>
    <xf numFmtId="3" fontId="48" fillId="0" borderId="33" xfId="0" applyNumberFormat="1" applyFont="1" applyFill="1" applyBorder="1" applyAlignment="1" applyProtection="1">
      <alignment vertical="center"/>
      <protection locked="0"/>
    </xf>
    <xf numFmtId="0" fontId="47" fillId="0" borderId="37" xfId="3" applyNumberFormat="1" applyFont="1" applyFill="1" applyBorder="1" applyAlignment="1" applyProtection="1">
      <alignment horizontal="left" vertical="center"/>
    </xf>
    <xf numFmtId="176" fontId="47" fillId="0" borderId="38" xfId="3" applyNumberFormat="1" applyFont="1" applyFill="1" applyBorder="1" applyAlignment="1" applyProtection="1">
      <alignment horizontal="center" vertical="center"/>
    </xf>
    <xf numFmtId="180" fontId="48" fillId="0" borderId="38" xfId="0" applyNumberFormat="1" applyFont="1" applyFill="1" applyBorder="1" applyAlignment="1" applyProtection="1">
      <alignment horizontal="right" vertical="center"/>
    </xf>
    <xf numFmtId="0" fontId="7" fillId="0" borderId="27"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alignment horizontal="center" vertical="center" wrapText="1"/>
    </xf>
    <xf numFmtId="0" fontId="7" fillId="0" borderId="0" xfId="0" applyFont="1" applyFill="1" applyAlignment="1">
      <alignment vertical="center"/>
    </xf>
    <xf numFmtId="1" fontId="40" fillId="6" borderId="29" xfId="0" applyNumberFormat="1" applyFont="1" applyFill="1" applyBorder="1" applyAlignment="1" applyProtection="1">
      <alignment horizontal="center" vertical="center"/>
      <protection locked="0"/>
    </xf>
    <xf numFmtId="188" fontId="11" fillId="0" borderId="14" xfId="2" applyNumberFormat="1" applyFont="1" applyFill="1" applyBorder="1" applyAlignment="1" applyProtection="1">
      <alignment horizontal="center" vertical="center"/>
      <protection hidden="1"/>
    </xf>
    <xf numFmtId="188" fontId="11" fillId="0" borderId="15" xfId="2" applyNumberFormat="1" applyFont="1" applyFill="1" applyBorder="1" applyAlignment="1" applyProtection="1">
      <alignment horizontal="center" vertical="center"/>
      <protection hidden="1"/>
    </xf>
    <xf numFmtId="188" fontId="11" fillId="0" borderId="37" xfId="2" applyNumberFormat="1" applyFont="1" applyFill="1" applyBorder="1" applyAlignment="1" applyProtection="1">
      <alignment horizontal="center" vertical="center"/>
      <protection hidden="1"/>
    </xf>
    <xf numFmtId="3" fontId="24" fillId="0" borderId="33" xfId="0" applyNumberFormat="1" applyFont="1" applyFill="1" applyBorder="1" applyAlignment="1" applyProtection="1">
      <alignment horizontal="right" vertical="center" shrinkToFit="1"/>
      <protection hidden="1"/>
    </xf>
    <xf numFmtId="3" fontId="24" fillId="0" borderId="34" xfId="0" applyNumberFormat="1" applyFont="1" applyFill="1" applyBorder="1" applyAlignment="1" applyProtection="1">
      <alignment horizontal="right" vertical="center" shrinkToFit="1"/>
      <protection hidden="1"/>
    </xf>
    <xf numFmtId="3" fontId="24" fillId="0" borderId="38" xfId="0" applyNumberFormat="1" applyFont="1" applyFill="1" applyBorder="1" applyAlignment="1" applyProtection="1">
      <alignment horizontal="right" vertical="center" shrinkToFit="1"/>
      <protection hidden="1"/>
    </xf>
    <xf numFmtId="176" fontId="24" fillId="0" borderId="33" xfId="0" applyNumberFormat="1" applyFont="1" applyFill="1" applyBorder="1" applyAlignment="1" applyProtection="1">
      <alignment horizontal="center" vertical="center"/>
      <protection hidden="1"/>
    </xf>
    <xf numFmtId="176" fontId="24" fillId="0" borderId="34" xfId="0" applyNumberFormat="1" applyFont="1" applyFill="1" applyBorder="1" applyAlignment="1" applyProtection="1">
      <alignment horizontal="center" vertical="center"/>
      <protection hidden="1"/>
    </xf>
    <xf numFmtId="176" fontId="24" fillId="0" borderId="38" xfId="0" applyNumberFormat="1" applyFont="1" applyFill="1" applyBorder="1" applyAlignment="1" applyProtection="1">
      <alignment horizontal="center" vertical="center"/>
      <protection hidden="1"/>
    </xf>
    <xf numFmtId="0" fontId="36" fillId="0" borderId="0" xfId="0" applyFont="1" applyFill="1" applyAlignment="1" applyProtection="1">
      <alignment horizontal="right" vertical="center"/>
      <protection hidden="1"/>
    </xf>
    <xf numFmtId="1" fontId="21" fillId="0" borderId="29" xfId="0" applyNumberFormat="1" applyFont="1" applyFill="1" applyBorder="1" applyAlignment="1" applyProtection="1">
      <alignment horizontal="center" vertical="center"/>
      <protection hidden="1"/>
    </xf>
    <xf numFmtId="0" fontId="53" fillId="0" borderId="28" xfId="0" applyFont="1" applyBorder="1" applyAlignment="1" applyProtection="1">
      <alignment wrapText="1"/>
      <protection hidden="1"/>
    </xf>
    <xf numFmtId="0" fontId="54" fillId="0" borderId="2" xfId="0" applyFont="1" applyBorder="1" applyAlignment="1">
      <alignment wrapText="1"/>
    </xf>
    <xf numFmtId="0" fontId="14" fillId="7" borderId="39" xfId="1" applyFont="1" applyFill="1" applyBorder="1" applyAlignment="1" applyProtection="1">
      <alignment horizontal="center" wrapText="1"/>
    </xf>
    <xf numFmtId="0" fontId="0" fillId="0" borderId="2" xfId="0" applyBorder="1" applyAlignment="1"/>
    <xf numFmtId="0" fontId="0" fillId="0" borderId="0" xfId="0" applyBorder="1"/>
    <xf numFmtId="0" fontId="53" fillId="0" borderId="0" xfId="0" applyFont="1" applyBorder="1" applyAlignment="1" applyProtection="1">
      <alignment wrapText="1"/>
      <protection hidden="1"/>
    </xf>
    <xf numFmtId="0" fontId="0" fillId="0" borderId="0" xfId="0" applyBorder="1" applyAlignment="1"/>
    <xf numFmtId="0" fontId="54" fillId="0" borderId="0" xfId="0" applyFont="1" applyBorder="1" applyAlignment="1">
      <alignment wrapText="1"/>
    </xf>
    <xf numFmtId="0" fontId="14" fillId="7" borderId="0" xfId="1" applyFont="1" applyFill="1" applyBorder="1" applyAlignment="1" applyProtection="1">
      <alignment horizontal="center" wrapText="1"/>
    </xf>
    <xf numFmtId="0" fontId="56" fillId="0" borderId="6" xfId="0" applyFont="1" applyFill="1" applyBorder="1" applyAlignment="1" applyProtection="1">
      <alignment horizontal="center" vertical="center" wrapText="1"/>
      <protection hidden="1"/>
    </xf>
    <xf numFmtId="0" fontId="20" fillId="8" borderId="6" xfId="0" applyFont="1" applyFill="1" applyBorder="1" applyAlignment="1" applyProtection="1">
      <alignment horizontal="center" vertical="center" wrapText="1"/>
      <protection hidden="1"/>
    </xf>
    <xf numFmtId="49" fontId="40" fillId="6" borderId="29" xfId="0" applyNumberFormat="1" applyFont="1" applyFill="1" applyBorder="1" applyAlignment="1" applyProtection="1">
      <alignment horizontal="center" vertical="center"/>
      <protection locked="0"/>
    </xf>
    <xf numFmtId="0" fontId="47" fillId="0" borderId="14" xfId="3" applyNumberFormat="1" applyFont="1" applyFill="1" applyBorder="1" applyAlignment="1" applyProtection="1">
      <alignment horizontal="left" vertical="center"/>
    </xf>
    <xf numFmtId="3" fontId="48" fillId="0" borderId="38" xfId="0" applyNumberFormat="1" applyFont="1" applyFill="1" applyBorder="1" applyAlignment="1" applyProtection="1">
      <alignment vertical="center"/>
      <protection locked="0"/>
    </xf>
    <xf numFmtId="0" fontId="38" fillId="9" borderId="40" xfId="4" applyFont="1" applyFill="1" applyBorder="1" applyAlignment="1">
      <alignment horizontal="center" vertical="center"/>
    </xf>
    <xf numFmtId="0" fontId="38" fillId="9" borderId="40" xfId="4" applyFont="1" applyFill="1" applyBorder="1" applyAlignment="1">
      <alignment horizontal="center" vertical="center" wrapText="1"/>
    </xf>
    <xf numFmtId="0" fontId="38" fillId="9" borderId="40" xfId="0" applyFont="1" applyFill="1" applyBorder="1" applyAlignment="1">
      <alignment horizontal="center" vertical="center" wrapText="1"/>
    </xf>
    <xf numFmtId="3" fontId="48" fillId="6" borderId="34" xfId="0" applyNumberFormat="1" applyFont="1" applyFill="1" applyBorder="1" applyAlignment="1" applyProtection="1">
      <alignment vertical="center"/>
    </xf>
    <xf numFmtId="3" fontId="48" fillId="6" borderId="38" xfId="0" applyNumberFormat="1" applyFont="1" applyFill="1" applyBorder="1" applyAlignment="1" applyProtection="1">
      <alignment vertical="center"/>
    </xf>
    <xf numFmtId="3" fontId="48" fillId="6" borderId="35" xfId="0" applyNumberFormat="1" applyFont="1" applyFill="1" applyBorder="1" applyAlignment="1" applyProtection="1">
      <alignment vertical="center"/>
    </xf>
    <xf numFmtId="0" fontId="38" fillId="9" borderId="41" xfId="4" applyFont="1" applyFill="1" applyBorder="1" applyAlignment="1">
      <alignment horizontal="center" vertical="center" wrapText="1"/>
    </xf>
    <xf numFmtId="0" fontId="38" fillId="9" borderId="42" xfId="0" applyFont="1" applyFill="1" applyBorder="1" applyAlignment="1">
      <alignment horizontal="center" vertical="center" wrapText="1"/>
    </xf>
    <xf numFmtId="1" fontId="41" fillId="0" borderId="0" xfId="6" applyNumberFormat="1" applyFont="1" applyFill="1" applyBorder="1" applyAlignment="1">
      <alignment horizontal="right" vertical="center"/>
    </xf>
    <xf numFmtId="49" fontId="41" fillId="0" borderId="0" xfId="2" applyNumberFormat="1" applyFont="1" applyFill="1" applyBorder="1" applyAlignment="1">
      <alignment vertical="center"/>
    </xf>
    <xf numFmtId="0" fontId="7" fillId="10" borderId="3" xfId="0" applyFont="1" applyFill="1" applyBorder="1" applyAlignment="1">
      <alignment horizontal="left" vertical="top" wrapText="1"/>
    </xf>
    <xf numFmtId="0" fontId="0" fillId="10" borderId="5" xfId="0" applyFill="1" applyBorder="1" applyAlignment="1">
      <alignment wrapText="1"/>
    </xf>
    <xf numFmtId="0" fontId="0" fillId="10" borderId="4" xfId="0" applyFill="1" applyBorder="1" applyAlignment="1">
      <alignment wrapText="1"/>
    </xf>
    <xf numFmtId="0" fontId="54" fillId="10" borderId="1" xfId="0" applyFont="1" applyFill="1" applyBorder="1" applyAlignment="1">
      <alignment horizontal="left" vertical="top" wrapText="1"/>
    </xf>
    <xf numFmtId="0" fontId="54" fillId="0" borderId="0" xfId="0" applyFont="1" applyAlignment="1">
      <alignment wrapText="1"/>
    </xf>
    <xf numFmtId="0" fontId="54" fillId="0" borderId="2" xfId="0" applyFont="1" applyBorder="1" applyAlignment="1">
      <alignment wrapText="1"/>
    </xf>
    <xf numFmtId="0" fontId="54" fillId="0" borderId="1" xfId="0" applyFont="1" applyBorder="1" applyAlignment="1">
      <alignment wrapText="1"/>
    </xf>
    <xf numFmtId="0" fontId="14" fillId="7" borderId="45" xfId="1" applyFont="1" applyFill="1" applyBorder="1" applyAlignment="1" applyProtection="1">
      <alignment horizontal="center" vertical="center" wrapText="1"/>
    </xf>
    <xf numFmtId="0" fontId="14" fillId="7" borderId="43" xfId="1" applyFont="1" applyFill="1" applyBorder="1" applyAlignment="1" applyProtection="1">
      <alignment horizontal="center" wrapText="1"/>
    </xf>
    <xf numFmtId="0" fontId="14" fillId="7" borderId="39" xfId="1" applyFont="1" applyFill="1" applyBorder="1" applyAlignment="1" applyProtection="1">
      <alignment horizontal="center" wrapText="1"/>
    </xf>
    <xf numFmtId="0" fontId="33" fillId="10" borderId="44" xfId="0" applyFont="1" applyFill="1" applyBorder="1" applyAlignment="1">
      <alignment horizontal="left" vertical="center" wrapText="1"/>
    </xf>
    <xf numFmtId="0" fontId="0" fillId="0" borderId="27" xfId="0" applyBorder="1" applyAlignment="1">
      <alignment wrapText="1"/>
    </xf>
    <xf numFmtId="0" fontId="0" fillId="0" borderId="28" xfId="0" applyBorder="1" applyAlignment="1">
      <alignment wrapText="1"/>
    </xf>
    <xf numFmtId="0" fontId="35" fillId="10" borderId="44" xfId="0" applyFont="1" applyFill="1" applyBorder="1" applyAlignment="1" applyProtection="1">
      <alignment horizontal="left" wrapText="1"/>
      <protection hidden="1"/>
    </xf>
    <xf numFmtId="0" fontId="53" fillId="0" borderId="27" xfId="0" applyFont="1" applyBorder="1" applyAlignment="1" applyProtection="1">
      <alignment wrapText="1"/>
      <protection hidden="1"/>
    </xf>
    <xf numFmtId="0" fontId="53" fillId="0" borderId="28" xfId="0" applyFont="1" applyBorder="1" applyAlignment="1" applyProtection="1">
      <alignment wrapText="1"/>
      <protection hidden="1"/>
    </xf>
    <xf numFmtId="0" fontId="23" fillId="10" borderId="1" xfId="0" applyFont="1" applyFill="1" applyBorder="1" applyAlignment="1">
      <alignment horizontal="left" vertical="top" wrapText="1"/>
    </xf>
    <xf numFmtId="0" fontId="0" fillId="0" borderId="0" xfId="0"/>
    <xf numFmtId="0" fontId="0" fillId="0" borderId="2" xfId="0" applyBorder="1"/>
    <xf numFmtId="0" fontId="14" fillId="10" borderId="46" xfId="0" applyFont="1" applyFill="1" applyBorder="1" applyAlignment="1">
      <alignment horizontal="left" wrapText="1"/>
    </xf>
    <xf numFmtId="0" fontId="58" fillId="10" borderId="47" xfId="0" applyFont="1" applyFill="1" applyBorder="1" applyAlignment="1">
      <alignment wrapText="1"/>
    </xf>
    <xf numFmtId="0" fontId="58" fillId="10" borderId="48" xfId="0" applyFont="1" applyFill="1" applyBorder="1" applyAlignment="1">
      <alignment wrapText="1"/>
    </xf>
    <xf numFmtId="0" fontId="18" fillId="5" borderId="1" xfId="0" applyFont="1" applyFill="1" applyBorder="1" applyAlignment="1">
      <alignment horizontal="center" vertical="center"/>
    </xf>
    <xf numFmtId="0" fontId="19" fillId="5" borderId="0" xfId="0" applyFont="1" applyFill="1" applyBorder="1" applyAlignment="1"/>
    <xf numFmtId="0" fontId="0" fillId="5" borderId="0" xfId="0" applyFill="1" applyAlignment="1"/>
    <xf numFmtId="0" fontId="20" fillId="5" borderId="1" xfId="0" applyFont="1" applyFill="1" applyBorder="1" applyAlignment="1">
      <alignment horizontal="right" vertical="center"/>
    </xf>
    <xf numFmtId="0" fontId="40" fillId="7" borderId="49" xfId="0" applyFont="1" applyFill="1" applyBorder="1" applyAlignment="1" applyProtection="1">
      <alignment horizontal="left" vertical="center" wrapText="1"/>
      <protection hidden="1"/>
    </xf>
    <xf numFmtId="0" fontId="22" fillId="7" borderId="50" xfId="0" applyFont="1" applyFill="1" applyBorder="1" applyAlignment="1" applyProtection="1">
      <alignment horizontal="left" vertical="center" wrapText="1"/>
      <protection hidden="1"/>
    </xf>
    <xf numFmtId="0" fontId="22" fillId="7" borderId="51" xfId="0" applyFont="1" applyFill="1" applyBorder="1" applyAlignment="1" applyProtection="1">
      <alignment horizontal="left" vertical="center" wrapText="1"/>
      <protection hidden="1"/>
    </xf>
    <xf numFmtId="0" fontId="24" fillId="0" borderId="44" xfId="0" applyFont="1" applyBorder="1" applyAlignment="1" applyProtection="1">
      <alignment horizontal="justify" vertical="center" wrapText="1"/>
      <protection hidden="1"/>
    </xf>
    <xf numFmtId="0" fontId="24" fillId="0" borderId="27" xfId="0" applyFont="1" applyBorder="1" applyAlignment="1" applyProtection="1">
      <alignment horizontal="justify" vertical="center"/>
      <protection hidden="1"/>
    </xf>
    <xf numFmtId="0" fontId="24" fillId="0" borderId="28" xfId="0" applyFont="1" applyBorder="1" applyAlignment="1" applyProtection="1">
      <alignment horizontal="justify" vertical="center"/>
      <protection hidden="1"/>
    </xf>
    <xf numFmtId="0" fontId="24" fillId="0" borderId="1" xfId="0" applyFont="1" applyBorder="1" applyAlignment="1" applyProtection="1">
      <alignment horizontal="justify" vertical="center" wrapText="1"/>
      <protection hidden="1"/>
    </xf>
    <xf numFmtId="0" fontId="24" fillId="0" borderId="0" xfId="0" applyFont="1" applyBorder="1" applyAlignment="1" applyProtection="1">
      <alignment horizontal="justify" vertical="center"/>
      <protection hidden="1"/>
    </xf>
    <xf numFmtId="0" fontId="24" fillId="0" borderId="2" xfId="0" applyFont="1" applyBorder="1" applyAlignment="1" applyProtection="1">
      <alignment horizontal="justify" vertical="center"/>
      <protection hidden="1"/>
    </xf>
    <xf numFmtId="0" fontId="23" fillId="0" borderId="1" xfId="0" applyFont="1" applyBorder="1" applyAlignment="1" applyProtection="1">
      <alignment horizontal="justify" vertical="center" wrapText="1"/>
      <protection hidden="1"/>
    </xf>
    <xf numFmtId="0" fontId="5" fillId="0" borderId="3" xfId="0" applyFont="1" applyBorder="1" applyAlignment="1" applyProtection="1">
      <alignment horizontal="justify" vertical="center" wrapText="1"/>
      <protection hidden="1"/>
    </xf>
    <xf numFmtId="0" fontId="24" fillId="0" borderId="5" xfId="0" applyFont="1" applyBorder="1" applyAlignment="1" applyProtection="1">
      <alignment horizontal="justify" vertical="center"/>
      <protection hidden="1"/>
    </xf>
    <xf numFmtId="0" fontId="24" fillId="0" borderId="4" xfId="0" applyFont="1" applyBorder="1" applyAlignment="1" applyProtection="1">
      <alignment horizontal="justify" vertical="center"/>
      <protection hidden="1"/>
    </xf>
    <xf numFmtId="0" fontId="0" fillId="0" borderId="0" xfId="0" applyAlignment="1" applyProtection="1">
      <alignment horizontal="justify" vertical="center" wrapText="1"/>
      <protection hidden="1"/>
    </xf>
    <xf numFmtId="0" fontId="0" fillId="0" borderId="2" xfId="0" applyBorder="1" applyAlignment="1" applyProtection="1">
      <alignment horizontal="justify" vertical="center" wrapText="1"/>
      <protection hidden="1"/>
    </xf>
    <xf numFmtId="49" fontId="40" fillId="0" borderId="3" xfId="0" applyNumberFormat="1" applyFont="1" applyFill="1"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27" fillId="0" borderId="0" xfId="0" applyFont="1" applyFill="1" applyAlignment="1" applyProtection="1">
      <alignment horizontal="center" vertical="top"/>
      <protection hidden="1"/>
    </xf>
    <xf numFmtId="0" fontId="0" fillId="0" borderId="0" xfId="0" applyAlignment="1" applyProtection="1">
      <alignment horizontal="center" vertical="top"/>
      <protection hidden="1"/>
    </xf>
    <xf numFmtId="49" fontId="40" fillId="0" borderId="3" xfId="0" applyNumberFormat="1" applyFont="1" applyFill="1" applyBorder="1" applyAlignment="1" applyProtection="1">
      <alignment horizontal="center" vertical="center"/>
      <protection hidden="1"/>
    </xf>
    <xf numFmtId="0" fontId="0" fillId="0" borderId="4" xfId="0" applyBorder="1" applyAlignment="1" applyProtection="1">
      <protection hidden="1"/>
    </xf>
    <xf numFmtId="176" fontId="23" fillId="0" borderId="27" xfId="0" applyNumberFormat="1" applyFont="1" applyFill="1" applyBorder="1" applyAlignment="1" applyProtection="1">
      <alignment horizontal="center" vertical="top"/>
      <protection hidden="1"/>
    </xf>
    <xf numFmtId="0" fontId="0" fillId="0" borderId="27" xfId="0" applyBorder="1" applyAlignment="1" applyProtection="1">
      <alignment horizontal="center" vertical="top"/>
      <protection hidden="1"/>
    </xf>
    <xf numFmtId="49" fontId="40" fillId="0" borderId="3" xfId="0" applyNumberFormat="1" applyFont="1" applyFill="1" applyBorder="1" applyAlignment="1" applyProtection="1">
      <alignment horizontal="left" vertical="center"/>
      <protection hidden="1"/>
    </xf>
    <xf numFmtId="49" fontId="40" fillId="0" borderId="5" xfId="0" applyNumberFormat="1" applyFont="1" applyFill="1" applyBorder="1" applyAlignment="1" applyProtection="1">
      <alignment horizontal="left" vertical="center"/>
      <protection hidden="1"/>
    </xf>
    <xf numFmtId="49" fontId="40" fillId="0" borderId="4" xfId="0" applyNumberFormat="1" applyFont="1" applyFill="1" applyBorder="1" applyAlignment="1" applyProtection="1">
      <alignment horizontal="left" vertical="center"/>
      <protection hidden="1"/>
    </xf>
    <xf numFmtId="0" fontId="20" fillId="3" borderId="26" xfId="1" applyFont="1" applyFill="1" applyBorder="1" applyAlignment="1" applyProtection="1">
      <alignment horizontal="center" vertical="center" wrapText="1"/>
      <protection hidden="1"/>
    </xf>
    <xf numFmtId="0" fontId="0" fillId="0" borderId="52" xfId="0" applyBorder="1" applyAlignment="1" applyProtection="1">
      <alignment wrapText="1"/>
      <protection hidden="1"/>
    </xf>
    <xf numFmtId="49" fontId="24" fillId="0" borderId="33" xfId="0" applyNumberFormat="1" applyFont="1" applyFill="1" applyBorder="1" applyAlignment="1" applyProtection="1">
      <alignment horizontal="left" vertical="center" shrinkToFit="1"/>
      <protection hidden="1"/>
    </xf>
    <xf numFmtId="0" fontId="7" fillId="0" borderId="33" xfId="0" applyFont="1" applyBorder="1" applyAlignment="1" applyProtection="1">
      <alignment shrinkToFit="1"/>
      <protection hidden="1"/>
    </xf>
    <xf numFmtId="49" fontId="24" fillId="0" borderId="34" xfId="0" applyNumberFormat="1" applyFont="1" applyFill="1" applyBorder="1" applyAlignment="1" applyProtection="1">
      <alignment horizontal="left" vertical="center" shrinkToFit="1"/>
      <protection hidden="1"/>
    </xf>
    <xf numFmtId="0" fontId="7" fillId="0" borderId="34" xfId="0" applyFont="1" applyBorder="1" applyAlignment="1" applyProtection="1">
      <alignment shrinkToFit="1"/>
      <protection hidden="1"/>
    </xf>
    <xf numFmtId="49" fontId="21" fillId="0" borderId="3" xfId="0" applyNumberFormat="1" applyFont="1" applyFill="1" applyBorder="1" applyAlignment="1" applyProtection="1">
      <alignment horizontal="left" vertical="center" shrinkToFit="1"/>
      <protection hidden="1"/>
    </xf>
    <xf numFmtId="49" fontId="21" fillId="0" borderId="5" xfId="0" applyNumberFormat="1" applyFont="1" applyFill="1" applyBorder="1" applyAlignment="1" applyProtection="1">
      <alignment horizontal="left" vertical="center" shrinkToFit="1"/>
      <protection hidden="1"/>
    </xf>
    <xf numFmtId="0" fontId="0" fillId="0" borderId="4" xfId="0" applyBorder="1" applyAlignment="1" applyProtection="1">
      <alignment shrinkToFit="1"/>
      <protection hidden="1"/>
    </xf>
    <xf numFmtId="49" fontId="21" fillId="0" borderId="53" xfId="0" applyNumberFormat="1" applyFont="1" applyFill="1" applyBorder="1" applyAlignment="1" applyProtection="1">
      <alignment horizontal="left" vertical="center" shrinkToFit="1"/>
      <protection hidden="1"/>
    </xf>
    <xf numFmtId="0" fontId="0" fillId="0" borderId="54" xfId="0" applyBorder="1" applyAlignment="1" applyProtection="1">
      <alignment shrinkToFit="1"/>
      <protection hidden="1"/>
    </xf>
    <xf numFmtId="49" fontId="21" fillId="0" borderId="55" xfId="0" applyNumberFormat="1" applyFont="1" applyFill="1" applyBorder="1" applyAlignment="1" applyProtection="1">
      <alignment horizontal="center" vertical="center" shrinkToFit="1"/>
      <protection hidden="1"/>
    </xf>
    <xf numFmtId="0" fontId="0" fillId="0" borderId="53" xfId="0" applyBorder="1" applyAlignment="1" applyProtection="1">
      <alignment shrinkToFit="1"/>
      <protection hidden="1"/>
    </xf>
    <xf numFmtId="0" fontId="27" fillId="0" borderId="27" xfId="0" applyFont="1" applyFill="1" applyBorder="1" applyAlignment="1" applyProtection="1">
      <alignment horizontal="center" vertical="top"/>
      <protection hidden="1"/>
    </xf>
    <xf numFmtId="0" fontId="35" fillId="0" borderId="0" xfId="0" applyFont="1" applyFill="1" applyAlignment="1" applyProtection="1">
      <alignment horizontal="center" vertical="center" wrapText="1"/>
      <protection hidden="1"/>
    </xf>
    <xf numFmtId="0" fontId="20" fillId="5" borderId="56" xfId="0" applyFont="1" applyFill="1" applyBorder="1" applyAlignment="1" applyProtection="1">
      <alignment horizontal="center" vertical="center" wrapText="1"/>
      <protection hidden="1"/>
    </xf>
    <xf numFmtId="0" fontId="20" fillId="5" borderId="57" xfId="0" applyFont="1" applyFill="1" applyBorder="1" applyAlignment="1" applyProtection="1">
      <alignment horizontal="center" vertical="center" wrapText="1"/>
      <protection hidden="1"/>
    </xf>
    <xf numFmtId="0" fontId="20" fillId="5" borderId="58" xfId="0" applyFont="1" applyFill="1" applyBorder="1" applyAlignment="1" applyProtection="1">
      <alignment horizontal="center" vertical="center" wrapText="1"/>
      <protection hidden="1"/>
    </xf>
    <xf numFmtId="0" fontId="27" fillId="0" borderId="27" xfId="0" applyFont="1" applyFill="1" applyBorder="1" applyAlignment="1" applyProtection="1">
      <alignment horizontal="center" vertical="top" wrapText="1"/>
      <protection hidden="1"/>
    </xf>
    <xf numFmtId="0" fontId="25" fillId="0" borderId="0" xfId="0" applyFont="1" applyFill="1" applyAlignment="1" applyProtection="1">
      <alignment horizontal="center" vertical="top"/>
      <protection hidden="1"/>
    </xf>
    <xf numFmtId="0" fontId="29" fillId="5" borderId="49" xfId="0" applyFont="1" applyFill="1" applyBorder="1" applyAlignment="1" applyProtection="1">
      <alignment horizontal="center" vertical="center"/>
      <protection hidden="1"/>
    </xf>
    <xf numFmtId="0" fontId="29" fillId="5" borderId="51" xfId="0" applyFont="1" applyFill="1" applyBorder="1" applyAlignment="1" applyProtection="1">
      <alignment horizontal="center" vertical="center"/>
      <protection hidden="1"/>
    </xf>
    <xf numFmtId="0" fontId="34" fillId="0" borderId="0" xfId="0" applyFont="1" applyFill="1" applyAlignment="1" applyProtection="1">
      <alignment horizontal="center" wrapText="1"/>
      <protection hidden="1"/>
    </xf>
    <xf numFmtId="4" fontId="21" fillId="0" borderId="3" xfId="0" applyNumberFormat="1" applyFont="1" applyFill="1" applyBorder="1" applyAlignment="1" applyProtection="1">
      <alignment horizontal="center" vertical="center" shrinkToFit="1"/>
      <protection hidden="1"/>
    </xf>
    <xf numFmtId="4" fontId="21" fillId="0" borderId="5" xfId="0" applyNumberFormat="1" applyFont="1" applyFill="1" applyBorder="1" applyAlignment="1" applyProtection="1">
      <alignment horizontal="center" vertical="center" shrinkToFit="1"/>
      <protection hidden="1"/>
    </xf>
    <xf numFmtId="4" fontId="21" fillId="0" borderId="4" xfId="0" applyNumberFormat="1" applyFont="1" applyFill="1" applyBorder="1" applyAlignment="1" applyProtection="1">
      <alignment horizontal="center" vertical="center" shrinkToFit="1"/>
      <protection hidden="1"/>
    </xf>
    <xf numFmtId="1" fontId="21" fillId="0" borderId="3" xfId="0" applyNumberFormat="1" applyFont="1" applyFill="1" applyBorder="1" applyAlignment="1" applyProtection="1">
      <alignment horizontal="center" vertical="center"/>
      <protection hidden="1"/>
    </xf>
    <xf numFmtId="0" fontId="21" fillId="0" borderId="4" xfId="0" applyFont="1" applyFill="1" applyBorder="1" applyAlignment="1" applyProtection="1">
      <alignment horizontal="center" vertical="center"/>
      <protection hidden="1"/>
    </xf>
    <xf numFmtId="49" fontId="24" fillId="0" borderId="38" xfId="0" applyNumberFormat="1" applyFont="1" applyFill="1" applyBorder="1" applyAlignment="1" applyProtection="1">
      <alignment horizontal="left" vertical="center" shrinkToFit="1"/>
      <protection hidden="1"/>
    </xf>
    <xf numFmtId="0" fontId="7" fillId="0" borderId="38" xfId="0" applyFont="1" applyBorder="1" applyAlignment="1" applyProtection="1">
      <alignment shrinkToFit="1"/>
      <protection hidden="1"/>
    </xf>
    <xf numFmtId="0" fontId="48" fillId="0" borderId="59" xfId="0" applyNumberFormat="1" applyFont="1" applyFill="1" applyBorder="1" applyAlignment="1" applyProtection="1">
      <alignment horizontal="left" vertical="center" wrapText="1"/>
    </xf>
    <xf numFmtId="0" fontId="48" fillId="0" borderId="20" xfId="0" applyNumberFormat="1" applyFont="1" applyFill="1" applyBorder="1" applyAlignment="1" applyProtection="1">
      <alignment horizontal="left" vertical="center" wrapText="1"/>
    </xf>
    <xf numFmtId="0" fontId="20" fillId="9" borderId="60" xfId="4" applyFont="1" applyFill="1" applyBorder="1" applyAlignment="1">
      <alignment horizontal="left" vertical="center" wrapText="1"/>
    </xf>
    <xf numFmtId="0" fontId="19" fillId="9" borderId="61" xfId="0" applyFont="1" applyFill="1" applyBorder="1" applyAlignment="1">
      <alignment horizontal="left" vertical="center"/>
    </xf>
    <xf numFmtId="0" fontId="19" fillId="9" borderId="62" xfId="0" applyFont="1" applyFill="1" applyBorder="1" applyAlignment="1">
      <alignment horizontal="left" vertical="center"/>
    </xf>
    <xf numFmtId="49" fontId="40" fillId="0" borderId="3" xfId="0" applyNumberFormat="1" applyFont="1" applyFill="1" applyBorder="1" applyAlignment="1" applyProtection="1">
      <alignment horizontal="left" vertical="center"/>
      <protection locked="0"/>
    </xf>
    <xf numFmtId="49" fontId="40" fillId="0" borderId="5" xfId="0" applyNumberFormat="1" applyFont="1" applyFill="1" applyBorder="1" applyAlignment="1" applyProtection="1">
      <alignment horizontal="left" vertical="center"/>
      <protection locked="0"/>
    </xf>
    <xf numFmtId="49" fontId="40" fillId="0" borderId="4" xfId="0" applyNumberFormat="1" applyFont="1" applyFill="1" applyBorder="1" applyAlignment="1" applyProtection="1">
      <alignment horizontal="left" vertical="center"/>
      <protection locked="0"/>
    </xf>
    <xf numFmtId="0" fontId="23" fillId="0" borderId="1" xfId="0" applyFont="1" applyFill="1" applyBorder="1" applyAlignment="1" applyProtection="1">
      <alignment horizontal="right" vertical="center" shrinkToFit="1"/>
    </xf>
    <xf numFmtId="0" fontId="0" fillId="0" borderId="0" xfId="0" applyAlignment="1">
      <alignment vertical="center" shrinkToFit="1"/>
    </xf>
    <xf numFmtId="0" fontId="0" fillId="0" borderId="2" xfId="0" applyBorder="1" applyAlignment="1">
      <alignment vertical="center" shrinkToFit="1"/>
    </xf>
    <xf numFmtId="0" fontId="23" fillId="0" borderId="0" xfId="0" applyFont="1" applyFill="1" applyBorder="1" applyAlignment="1" applyProtection="1">
      <alignment horizontal="right" vertical="center" shrinkToFit="1"/>
    </xf>
    <xf numFmtId="49" fontId="0" fillId="0" borderId="4" xfId="0" applyNumberForma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48" fillId="0" borderId="78" xfId="0" applyNumberFormat="1" applyFont="1" applyFill="1" applyBorder="1" applyAlignment="1" applyProtection="1">
      <alignment horizontal="left" vertical="center" wrapText="1"/>
    </xf>
    <xf numFmtId="0" fontId="48" fillId="0" borderId="23" xfId="0" applyNumberFormat="1" applyFont="1" applyFill="1" applyBorder="1" applyAlignment="1" applyProtection="1">
      <alignment horizontal="left" vertical="center" wrapText="1"/>
    </xf>
    <xf numFmtId="0" fontId="20" fillId="9" borderId="73" xfId="0" applyFont="1" applyFill="1" applyBorder="1" applyAlignment="1">
      <alignment horizontal="left" vertical="center" wrapText="1"/>
    </xf>
    <xf numFmtId="0" fontId="7" fillId="9" borderId="0" xfId="0" applyFont="1" applyFill="1" applyBorder="1" applyAlignment="1">
      <alignment horizontal="left" vertical="center" wrapText="1"/>
    </xf>
    <xf numFmtId="0" fontId="7" fillId="9" borderId="74" xfId="0" applyFont="1" applyFill="1" applyBorder="1" applyAlignment="1">
      <alignment horizontal="left" vertical="center" wrapText="1"/>
    </xf>
    <xf numFmtId="0" fontId="48" fillId="0" borderId="79" xfId="0" applyNumberFormat="1" applyFont="1" applyFill="1" applyBorder="1" applyAlignment="1" applyProtection="1">
      <alignment horizontal="left" vertical="center" wrapText="1"/>
    </xf>
    <xf numFmtId="0" fontId="48" fillId="0" borderId="17" xfId="0" applyNumberFormat="1" applyFont="1" applyFill="1" applyBorder="1" applyAlignment="1" applyProtection="1">
      <alignment horizontal="left" vertical="center" wrapText="1"/>
    </xf>
    <xf numFmtId="0" fontId="20" fillId="9" borderId="70" xfId="0" applyFont="1" applyFill="1" applyBorder="1" applyAlignment="1">
      <alignment horizontal="left" vertical="center" wrapText="1"/>
    </xf>
    <xf numFmtId="0" fontId="7" fillId="9" borderId="71" xfId="0" applyFont="1" applyFill="1" applyBorder="1" applyAlignment="1">
      <alignment horizontal="left" vertical="center" wrapText="1"/>
    </xf>
    <xf numFmtId="0" fontId="7" fillId="9" borderId="72" xfId="0" applyFont="1" applyFill="1" applyBorder="1" applyAlignment="1">
      <alignment horizontal="left" vertical="center" wrapText="1"/>
    </xf>
    <xf numFmtId="0" fontId="7" fillId="9" borderId="73" xfId="0" applyFont="1" applyFill="1" applyBorder="1" applyAlignment="1">
      <alignment horizontal="left" vertical="center" wrapText="1"/>
    </xf>
    <xf numFmtId="0" fontId="38" fillId="9" borderId="75" xfId="4" applyFont="1" applyFill="1" applyBorder="1" applyAlignment="1">
      <alignment horizontal="center" vertical="center" wrapText="1"/>
    </xf>
    <xf numFmtId="0" fontId="7" fillId="9" borderId="40" xfId="0" applyFont="1" applyFill="1" applyBorder="1" applyAlignment="1">
      <alignment horizontal="center" vertical="center" wrapText="1"/>
    </xf>
    <xf numFmtId="0" fontId="38" fillId="9" borderId="76" xfId="4" applyFont="1" applyFill="1" applyBorder="1" applyAlignment="1">
      <alignment horizontal="center" vertical="center" wrapText="1"/>
    </xf>
    <xf numFmtId="0" fontId="7" fillId="9" borderId="77" xfId="0" applyFont="1" applyFill="1" applyBorder="1" applyAlignment="1">
      <alignment horizontal="center" vertical="center" wrapText="1"/>
    </xf>
    <xf numFmtId="0" fontId="38" fillId="9" borderId="75" xfId="0" applyFont="1" applyFill="1" applyBorder="1" applyAlignment="1">
      <alignment horizontal="center" vertical="center" wrapText="1"/>
    </xf>
    <xf numFmtId="0" fontId="48" fillId="0" borderId="20" xfId="0" applyNumberFormat="1" applyFont="1" applyFill="1" applyBorder="1" applyAlignment="1" applyProtection="1">
      <alignment horizontal="left" vertical="center" shrinkToFit="1"/>
    </xf>
    <xf numFmtId="0" fontId="48" fillId="0" borderId="21" xfId="0" applyNumberFormat="1" applyFont="1" applyFill="1" applyBorder="1" applyAlignment="1" applyProtection="1">
      <alignment horizontal="left" vertical="center" shrinkToFit="1"/>
    </xf>
    <xf numFmtId="0" fontId="48" fillId="0" borderId="22" xfId="0" applyNumberFormat="1" applyFont="1" applyFill="1" applyBorder="1" applyAlignment="1" applyProtection="1">
      <alignment horizontal="left" vertical="center" shrinkToFit="1"/>
    </xf>
    <xf numFmtId="0" fontId="20" fillId="3" borderId="26" xfId="1" applyFont="1" applyFill="1" applyBorder="1" applyAlignment="1" applyProtection="1">
      <alignment horizontal="center" vertical="center" wrapText="1"/>
    </xf>
    <xf numFmtId="0" fontId="7" fillId="0" borderId="52" xfId="0" applyFont="1" applyBorder="1" applyAlignment="1">
      <alignment vertical="center"/>
    </xf>
    <xf numFmtId="1" fontId="40" fillId="0" borderId="3" xfId="0" applyNumberFormat="1" applyFont="1" applyFill="1" applyBorder="1" applyAlignment="1" applyProtection="1">
      <alignment horizontal="left" vertical="center"/>
      <protection hidden="1"/>
    </xf>
    <xf numFmtId="1" fontId="40" fillId="0" borderId="5" xfId="0" applyNumberFormat="1" applyFont="1" applyFill="1" applyBorder="1" applyAlignment="1" applyProtection="1">
      <alignment horizontal="left" vertical="center"/>
      <protection hidden="1"/>
    </xf>
    <xf numFmtId="0" fontId="7" fillId="0" borderId="4" xfId="0" applyFont="1" applyBorder="1" applyAlignment="1">
      <alignment horizontal="left" vertical="center"/>
    </xf>
    <xf numFmtId="0" fontId="29" fillId="5" borderId="49" xfId="0" applyFont="1" applyFill="1" applyBorder="1" applyAlignment="1" applyProtection="1">
      <alignment horizontal="center" vertical="center"/>
    </xf>
    <xf numFmtId="0" fontId="29" fillId="5" borderId="51" xfId="0" applyFont="1" applyFill="1" applyBorder="1" applyAlignment="1" applyProtection="1">
      <alignment horizontal="center" vertical="center"/>
    </xf>
    <xf numFmtId="0" fontId="23" fillId="0" borderId="0" xfId="0" applyFont="1" applyBorder="1" applyAlignment="1" applyProtection="1">
      <alignment horizontal="right" vertical="center" shrinkToFit="1"/>
    </xf>
    <xf numFmtId="0" fontId="23" fillId="0" borderId="2" xfId="0" applyFont="1" applyBorder="1" applyAlignment="1" applyProtection="1">
      <alignment horizontal="right" vertical="center" shrinkToFit="1"/>
    </xf>
    <xf numFmtId="0" fontId="38" fillId="5" borderId="60" xfId="4" applyFont="1" applyFill="1" applyBorder="1" applyAlignment="1">
      <alignment horizontal="center" vertical="center"/>
    </xf>
    <xf numFmtId="0" fontId="20" fillId="5" borderId="61" xfId="0" applyFont="1" applyFill="1" applyBorder="1" applyAlignment="1">
      <alignment horizontal="center" vertical="center"/>
    </xf>
    <xf numFmtId="0" fontId="20" fillId="5" borderId="62" xfId="0" applyFont="1" applyFill="1" applyBorder="1" applyAlignment="1">
      <alignment horizontal="center" vertical="center"/>
    </xf>
    <xf numFmtId="0" fontId="6" fillId="0" borderId="0" xfId="0" applyFont="1" applyBorder="1" applyAlignment="1" applyProtection="1">
      <alignment horizontal="left" vertical="center" wrapText="1"/>
      <protection hidden="1"/>
    </xf>
    <xf numFmtId="3" fontId="23" fillId="0" borderId="0" xfId="0" applyNumberFormat="1" applyFont="1" applyBorder="1" applyAlignment="1" applyProtection="1">
      <alignment horizontal="right" vertical="center" shrinkToFit="1"/>
    </xf>
    <xf numFmtId="0" fontId="24" fillId="0" borderId="0" xfId="0" applyFont="1" applyBorder="1" applyAlignment="1" applyProtection="1">
      <alignment horizontal="right" vertical="center" shrinkToFit="1"/>
    </xf>
    <xf numFmtId="0" fontId="20" fillId="3" borderId="7" xfId="1" applyFont="1" applyFill="1" applyBorder="1" applyAlignment="1" applyProtection="1">
      <alignment horizontal="center" vertical="center" wrapText="1"/>
    </xf>
    <xf numFmtId="0" fontId="20" fillId="5" borderId="16" xfId="0" applyFont="1" applyFill="1" applyBorder="1" applyAlignment="1">
      <alignment horizontal="center" vertical="center" wrapText="1"/>
    </xf>
    <xf numFmtId="0" fontId="20" fillId="3" borderId="65" xfId="1" applyFont="1" applyFill="1" applyBorder="1" applyAlignment="1" applyProtection="1">
      <alignment horizontal="center" vertical="center" wrapText="1"/>
    </xf>
    <xf numFmtId="0" fontId="7" fillId="0" borderId="66" xfId="0" applyFont="1" applyBorder="1" applyAlignment="1">
      <alignment horizontal="center" vertical="center" wrapText="1"/>
    </xf>
    <xf numFmtId="1" fontId="40" fillId="6" borderId="3" xfId="0" applyNumberFormat="1" applyFont="1" applyFill="1" applyBorder="1" applyAlignment="1" applyProtection="1">
      <alignment horizontal="left" vertical="center"/>
      <protection locked="0"/>
    </xf>
    <xf numFmtId="1" fontId="40" fillId="6" borderId="5" xfId="0" applyNumberFormat="1" applyFont="1" applyFill="1" applyBorder="1" applyAlignment="1" applyProtection="1">
      <alignment horizontal="left" vertical="center"/>
      <protection locked="0"/>
    </xf>
    <xf numFmtId="1" fontId="40" fillId="6" borderId="4" xfId="0" applyNumberFormat="1" applyFont="1" applyFill="1" applyBorder="1" applyAlignment="1" applyProtection="1">
      <alignment horizontal="left" vertical="center"/>
      <protection locked="0"/>
    </xf>
    <xf numFmtId="0" fontId="37" fillId="11" borderId="67" xfId="0" applyFont="1" applyFill="1" applyBorder="1" applyAlignment="1">
      <alignment horizontal="center" vertical="center" wrapText="1"/>
    </xf>
    <xf numFmtId="0" fontId="39" fillId="11" borderId="68" xfId="0" applyFont="1" applyFill="1" applyBorder="1" applyAlignment="1">
      <alignment horizontal="center" vertical="center" wrapText="1"/>
    </xf>
    <xf numFmtId="0" fontId="28" fillId="0" borderId="0" xfId="0" applyFont="1" applyAlignment="1" applyProtection="1">
      <alignment horizontal="center"/>
    </xf>
    <xf numFmtId="0" fontId="49" fillId="0" borderId="0" xfId="0" applyFont="1" applyAlignment="1">
      <alignment horizontal="center"/>
    </xf>
    <xf numFmtId="0" fontId="28" fillId="0" borderId="0" xfId="0" applyFont="1" applyAlignment="1">
      <alignment horizontal="center" vertical="top" wrapText="1"/>
    </xf>
    <xf numFmtId="0" fontId="49" fillId="0" borderId="0" xfId="0" applyFont="1" applyAlignment="1">
      <alignment horizontal="center" vertical="top" wrapText="1"/>
    </xf>
    <xf numFmtId="0" fontId="49" fillId="0" borderId="69" xfId="0" applyFont="1" applyBorder="1" applyAlignment="1">
      <alignment horizontal="center" vertical="top" wrapText="1"/>
    </xf>
    <xf numFmtId="0" fontId="24" fillId="0" borderId="2" xfId="0" applyFont="1" applyBorder="1" applyAlignment="1" applyProtection="1">
      <alignment horizontal="right" vertical="center" shrinkToFit="1"/>
    </xf>
    <xf numFmtId="0" fontId="59" fillId="0" borderId="20" xfId="0" applyNumberFormat="1" applyFont="1" applyFill="1" applyBorder="1" applyAlignment="1" applyProtection="1">
      <alignment horizontal="left" vertical="center" shrinkToFit="1"/>
    </xf>
    <xf numFmtId="0" fontId="59" fillId="0" borderId="21" xfId="0" applyNumberFormat="1" applyFont="1" applyFill="1" applyBorder="1" applyAlignment="1" applyProtection="1">
      <alignment horizontal="left" vertical="center" shrinkToFit="1"/>
    </xf>
    <xf numFmtId="0" fontId="59" fillId="0" borderId="22" xfId="0" applyNumberFormat="1" applyFont="1" applyFill="1" applyBorder="1" applyAlignment="1" applyProtection="1">
      <alignment horizontal="left" vertical="center" shrinkToFit="1"/>
    </xf>
    <xf numFmtId="0" fontId="48" fillId="0" borderId="63" xfId="0" applyNumberFormat="1" applyFont="1" applyFill="1" applyBorder="1" applyAlignment="1" applyProtection="1">
      <alignment horizontal="left" vertical="center" wrapText="1"/>
    </xf>
    <xf numFmtId="0" fontId="48" fillId="0" borderId="64" xfId="0" applyNumberFormat="1" applyFont="1" applyFill="1" applyBorder="1" applyAlignment="1" applyProtection="1">
      <alignment horizontal="left" vertical="center" wrapText="1"/>
    </xf>
    <xf numFmtId="0" fontId="33" fillId="0" borderId="0" xfId="0" applyFont="1" applyBorder="1" applyAlignment="1" applyProtection="1">
      <alignment horizontal="center" vertical="center"/>
      <protection hidden="1"/>
    </xf>
    <xf numFmtId="0" fontId="37" fillId="0" borderId="0" xfId="0" applyFont="1" applyAlignment="1" applyProtection="1">
      <alignment horizontal="center"/>
      <protection hidden="1"/>
    </xf>
    <xf numFmtId="0" fontId="38" fillId="5" borderId="61" xfId="4" applyFont="1" applyFill="1" applyBorder="1" applyAlignment="1">
      <alignment horizontal="center" vertical="center"/>
    </xf>
    <xf numFmtId="4" fontId="20" fillId="5" borderId="3" xfId="0" applyNumberFormat="1" applyFont="1" applyFill="1" applyBorder="1" applyAlignment="1" applyProtection="1">
      <alignment horizontal="center" vertical="center" shrinkToFit="1"/>
    </xf>
    <xf numFmtId="4" fontId="20" fillId="5" borderId="4" xfId="0" applyNumberFormat="1" applyFont="1" applyFill="1" applyBorder="1" applyAlignment="1" applyProtection="1">
      <alignment horizontal="center" vertical="center" shrinkToFit="1"/>
    </xf>
    <xf numFmtId="0" fontId="27" fillId="0" borderId="0" xfId="0" applyFont="1" applyAlignment="1" applyProtection="1">
      <alignment horizontal="right" vertical="center"/>
    </xf>
    <xf numFmtId="0" fontId="7" fillId="0" borderId="0" xfId="0" applyFont="1" applyAlignment="1" applyProtection="1">
      <alignment horizontal="right" vertical="center"/>
    </xf>
    <xf numFmtId="0" fontId="44" fillId="0" borderId="1" xfId="0" applyNumberFormat="1" applyFont="1" applyFill="1" applyBorder="1" applyAlignment="1" applyProtection="1">
      <alignment horizontal="left" vertical="center" shrinkToFit="1"/>
    </xf>
    <xf numFmtId="0" fontId="7" fillId="0" borderId="0" xfId="0" applyFont="1" applyAlignment="1">
      <alignment horizontal="left" vertical="center" shrinkToFit="1"/>
    </xf>
    <xf numFmtId="0" fontId="57" fillId="0" borderId="6" xfId="0" applyFont="1" applyFill="1" applyBorder="1" applyAlignment="1" applyProtection="1">
      <alignment vertical="center" wrapText="1"/>
      <protection hidden="1"/>
    </xf>
    <xf numFmtId="0" fontId="57" fillId="0" borderId="6" xfId="0" applyFont="1" applyBorder="1" applyAlignment="1" applyProtection="1">
      <alignment vertical="center" wrapText="1"/>
      <protection hidden="1"/>
    </xf>
    <xf numFmtId="0" fontId="57" fillId="0" borderId="49" xfId="0" applyFont="1" applyFill="1" applyBorder="1" applyAlignment="1" applyProtection="1">
      <alignment vertical="center" wrapText="1"/>
      <protection hidden="1"/>
    </xf>
    <xf numFmtId="0" fontId="57" fillId="0" borderId="50" xfId="0" applyFont="1" applyFill="1" applyBorder="1" applyAlignment="1" applyProtection="1">
      <alignment vertical="center" wrapText="1"/>
      <protection hidden="1"/>
    </xf>
    <xf numFmtId="0" fontId="57" fillId="0" borderId="51" xfId="0" applyFont="1" applyFill="1" applyBorder="1" applyAlignment="1" applyProtection="1">
      <alignment vertical="center" wrapText="1"/>
      <protection hidden="1"/>
    </xf>
    <xf numFmtId="0" fontId="20" fillId="8" borderId="44" xfId="0" applyFont="1" applyFill="1" applyBorder="1" applyAlignment="1" applyProtection="1">
      <alignment horizontal="center" vertical="center" wrapText="1"/>
      <protection hidden="1"/>
    </xf>
    <xf numFmtId="0" fontId="19" fillId="8" borderId="27" xfId="0" applyFont="1" applyFill="1" applyBorder="1" applyAlignment="1" applyProtection="1">
      <alignment horizontal="center" vertical="center" wrapText="1"/>
      <protection hidden="1"/>
    </xf>
    <xf numFmtId="0" fontId="29" fillId="5" borderId="83" xfId="0" applyFont="1" applyFill="1" applyBorder="1" applyAlignment="1" applyProtection="1">
      <alignment horizontal="left" vertical="center" wrapText="1"/>
      <protection hidden="1"/>
    </xf>
    <xf numFmtId="0" fontId="30" fillId="5" borderId="84" xfId="0" applyFont="1" applyFill="1" applyBorder="1" applyAlignment="1" applyProtection="1">
      <alignment horizontal="left" vertical="center" wrapText="1"/>
      <protection hidden="1"/>
    </xf>
    <xf numFmtId="0" fontId="30" fillId="5" borderId="85" xfId="0" applyFont="1" applyFill="1" applyBorder="1" applyAlignment="1" applyProtection="1">
      <alignment horizontal="left" vertical="center" wrapText="1"/>
      <protection hidden="1"/>
    </xf>
    <xf numFmtId="0" fontId="29" fillId="5" borderId="80" xfId="0" applyFont="1" applyFill="1" applyBorder="1" applyAlignment="1" applyProtection="1">
      <alignment horizontal="left" vertical="center" wrapText="1"/>
      <protection hidden="1"/>
    </xf>
    <xf numFmtId="0" fontId="30" fillId="5" borderId="81" xfId="0" applyFont="1" applyFill="1" applyBorder="1" applyAlignment="1" applyProtection="1">
      <alignment horizontal="left" vertical="center" wrapText="1"/>
      <protection hidden="1"/>
    </xf>
    <xf numFmtId="0" fontId="30" fillId="5" borderId="82" xfId="0" applyFont="1" applyFill="1" applyBorder="1" applyAlignment="1" applyProtection="1">
      <alignment horizontal="left" vertical="center" wrapText="1"/>
      <protection hidden="1"/>
    </xf>
    <xf numFmtId="0" fontId="3" fillId="4" borderId="6" xfId="4"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49" xfId="0" applyFill="1" applyBorder="1" applyAlignment="1">
      <alignment horizontal="center" vertical="center" wrapText="1"/>
    </xf>
    <xf numFmtId="0" fontId="20" fillId="3" borderId="49" xfId="1" applyFont="1" applyFill="1" applyBorder="1" applyAlignment="1" applyProtection="1">
      <alignment horizontal="center" vertical="center" wrapText="1"/>
    </xf>
    <xf numFmtId="0" fontId="20" fillId="3" borderId="51" xfId="1" applyFont="1" applyFill="1" applyBorder="1" applyAlignment="1" applyProtection="1">
      <alignment horizontal="center" vertical="center" wrapText="1"/>
    </xf>
    <xf numFmtId="0" fontId="17" fillId="2" borderId="3" xfId="0" applyFont="1" applyFill="1" applyBorder="1" applyAlignment="1">
      <alignment horizontal="center" vertical="center" wrapText="1"/>
    </xf>
    <xf numFmtId="0" fontId="0" fillId="0" borderId="4" xfId="0" applyBorder="1" applyAlignment="1">
      <alignment wrapText="1"/>
    </xf>
    <xf numFmtId="0" fontId="4" fillId="4" borderId="86" xfId="5" applyFont="1" applyFill="1" applyBorder="1" applyAlignment="1" applyProtection="1">
      <alignment horizontal="center" vertical="center"/>
      <protection hidden="1"/>
    </xf>
    <xf numFmtId="0" fontId="32" fillId="4" borderId="50" xfId="0" applyFont="1" applyFill="1" applyBorder="1" applyAlignment="1" applyProtection="1">
      <alignment horizontal="center" vertical="center"/>
      <protection hidden="1"/>
    </xf>
    <xf numFmtId="0" fontId="32" fillId="4" borderId="51" xfId="0" applyFont="1" applyFill="1" applyBorder="1" applyAlignment="1" applyProtection="1">
      <alignment horizontal="center" vertical="center"/>
      <protection hidden="1"/>
    </xf>
    <xf numFmtId="0" fontId="17" fillId="12" borderId="49" xfId="0" applyFont="1" applyFill="1" applyBorder="1" applyAlignment="1" applyProtection="1">
      <alignment horizontal="left" vertical="center" wrapText="1"/>
      <protection hidden="1"/>
    </xf>
    <xf numFmtId="0" fontId="0" fillId="7" borderId="50" xfId="0" applyFill="1" applyBorder="1" applyAlignment="1" applyProtection="1">
      <alignment vertical="center" wrapText="1"/>
      <protection hidden="1"/>
    </xf>
    <xf numFmtId="0" fontId="0" fillId="7" borderId="51" xfId="0" applyFill="1" applyBorder="1" applyAlignment="1" applyProtection="1">
      <alignment vertical="center" wrapText="1"/>
      <protection hidden="1"/>
    </xf>
    <xf numFmtId="0" fontId="25" fillId="0" borderId="59" xfId="2" applyNumberFormat="1" applyFont="1" applyFill="1" applyBorder="1" applyAlignment="1" applyProtection="1">
      <alignment vertical="center" wrapText="1"/>
      <protection hidden="1"/>
    </xf>
    <xf numFmtId="0" fontId="0" fillId="0" borderId="59" xfId="0" applyNumberFormat="1" applyBorder="1" applyAlignment="1" applyProtection="1">
      <alignment vertical="center" wrapText="1"/>
      <protection hidden="1"/>
    </xf>
    <xf numFmtId="0" fontId="0" fillId="0" borderId="87" xfId="0" applyNumberFormat="1" applyBorder="1" applyAlignment="1" applyProtection="1">
      <alignment vertical="center" wrapText="1"/>
      <protection hidden="1"/>
    </xf>
    <xf numFmtId="0" fontId="26" fillId="7" borderId="49" xfId="5" applyFont="1" applyFill="1" applyBorder="1" applyAlignment="1" applyProtection="1">
      <alignment horizontal="left" vertical="center" wrapText="1"/>
      <protection hidden="1"/>
    </xf>
    <xf numFmtId="0" fontId="25" fillId="7" borderId="50" xfId="0" applyFont="1" applyFill="1" applyBorder="1" applyAlignment="1" applyProtection="1">
      <alignment horizontal="left" vertical="center" wrapText="1"/>
      <protection hidden="1"/>
    </xf>
    <xf numFmtId="0" fontId="25" fillId="7" borderId="51" xfId="0" applyFont="1" applyFill="1" applyBorder="1" applyAlignment="1" applyProtection="1">
      <alignment horizontal="left" vertical="center" wrapText="1"/>
      <protection hidden="1"/>
    </xf>
    <xf numFmtId="0" fontId="4" fillId="4" borderId="88" xfId="5" applyFont="1" applyFill="1" applyBorder="1" applyAlignment="1" applyProtection="1">
      <alignment horizontal="center" vertical="center"/>
      <protection hidden="1"/>
    </xf>
    <xf numFmtId="0" fontId="1" fillId="4" borderId="88" xfId="0" applyFont="1" applyFill="1" applyBorder="1" applyAlignment="1" applyProtection="1">
      <alignment horizontal="center" vertical="center"/>
      <protection hidden="1"/>
    </xf>
    <xf numFmtId="0" fontId="1" fillId="4" borderId="89" xfId="0" applyFont="1" applyFill="1" applyBorder="1" applyAlignment="1" applyProtection="1">
      <alignment horizontal="center" vertical="center"/>
      <protection hidden="1"/>
    </xf>
    <xf numFmtId="0" fontId="25" fillId="0" borderId="79" xfId="2" applyNumberFormat="1" applyFont="1" applyFill="1" applyBorder="1" applyAlignment="1" applyProtection="1">
      <alignment horizontal="left" vertical="center" wrapText="1"/>
      <protection hidden="1"/>
    </xf>
    <xf numFmtId="0" fontId="25" fillId="0" borderId="79" xfId="0" applyNumberFormat="1" applyFont="1" applyBorder="1" applyAlignment="1" applyProtection="1">
      <alignment vertical="center" wrapText="1"/>
      <protection hidden="1"/>
    </xf>
    <xf numFmtId="0" fontId="25" fillId="0" borderId="90" xfId="0" applyNumberFormat="1" applyFont="1" applyBorder="1" applyAlignment="1" applyProtection="1">
      <alignment vertical="center" wrapText="1"/>
      <protection hidden="1"/>
    </xf>
    <xf numFmtId="0" fontId="25" fillId="0" borderId="59" xfId="2" applyNumberFormat="1" applyFont="1" applyFill="1" applyBorder="1" applyAlignment="1" applyProtection="1">
      <alignment horizontal="left" vertical="center" wrapText="1"/>
      <protection hidden="1"/>
    </xf>
    <xf numFmtId="0" fontId="25" fillId="0" borderId="59" xfId="0" applyNumberFormat="1" applyFont="1" applyBorder="1" applyAlignment="1" applyProtection="1">
      <alignment vertical="center" wrapText="1"/>
      <protection hidden="1"/>
    </xf>
    <xf numFmtId="0" fontId="25" fillId="0" borderId="87" xfId="0" applyNumberFormat="1" applyFont="1" applyBorder="1" applyAlignment="1" applyProtection="1">
      <alignment vertical="center" wrapText="1"/>
      <protection hidden="1"/>
    </xf>
  </cellXfs>
  <cellStyles count="7">
    <cellStyle name="Hiperveza" xfId="1" builtinId="8"/>
    <cellStyle name="Normal_Djelat" xfId="2"/>
    <cellStyle name="Normal_Podaci" xfId="3"/>
    <cellStyle name="Normal_Sheet1" xfId="4"/>
    <cellStyle name="Normal_Sheet2" xfId="5"/>
    <cellStyle name="Normalno" xfId="0" builtinId="0"/>
    <cellStyle name="Obično_List1" xfId="6"/>
  </cellStyles>
  <dxfs count="6">
    <dxf>
      <font>
        <b/>
        <i val="0"/>
        <condense val="0"/>
        <extend val="0"/>
        <color indexed="9"/>
      </font>
      <fill>
        <patternFill>
          <bgColor indexed="12"/>
        </patternFill>
      </fill>
    </dxf>
    <dxf>
      <font>
        <b/>
        <i val="0"/>
        <condense val="0"/>
        <extend val="0"/>
        <color indexed="9"/>
      </font>
      <fill>
        <patternFill>
          <bgColor indexed="10"/>
        </patternFill>
      </fill>
    </dxf>
    <dxf>
      <fill>
        <patternFill>
          <bgColor indexed="10"/>
        </patternFill>
      </fill>
    </dxf>
    <dxf>
      <font>
        <b/>
        <i val="0"/>
        <condense val="0"/>
        <extend val="0"/>
        <color indexed="17"/>
      </font>
      <fill>
        <patternFill>
          <bgColor indexed="26"/>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condense val="0"/>
        <extend val="0"/>
        <color indexed="10"/>
      </font>
      <fill>
        <patternFill>
          <bgColor indexed="13"/>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6</xdr:col>
      <xdr:colOff>171450</xdr:colOff>
      <xdr:row>38</xdr:row>
      <xdr:rowOff>219075</xdr:rowOff>
    </xdr:from>
    <xdr:to>
      <xdr:col>8</xdr:col>
      <xdr:colOff>1066800</xdr:colOff>
      <xdr:row>39</xdr:row>
      <xdr:rowOff>209550</xdr:rowOff>
    </xdr:to>
    <xdr:grpSp>
      <xdr:nvGrpSpPr>
        <xdr:cNvPr id="6145" name="Group 1"/>
        <xdr:cNvGrpSpPr>
          <a:grpSpLocks/>
        </xdr:cNvGrpSpPr>
      </xdr:nvGrpSpPr>
      <xdr:grpSpPr bwMode="auto">
        <a:xfrm>
          <a:off x="4524375" y="10144125"/>
          <a:ext cx="2457450" cy="238125"/>
          <a:chOff x="541" y="980"/>
          <a:chExt cx="170" cy="24"/>
        </a:xfrm>
      </xdr:grpSpPr>
      <xdr:grpSp>
        <xdr:nvGrpSpPr>
          <xdr:cNvPr id="6146" name="Group 2"/>
          <xdr:cNvGrpSpPr>
            <a:grpSpLocks/>
          </xdr:cNvGrpSpPr>
        </xdr:nvGrpSpPr>
        <xdr:grpSpPr bwMode="auto">
          <a:xfrm>
            <a:off x="541" y="980"/>
            <a:ext cx="170" cy="24"/>
            <a:chOff x="541" y="980"/>
            <a:chExt cx="170" cy="24"/>
          </a:xfrm>
        </xdr:grpSpPr>
        <xdr:sp macro="" textlink="">
          <xdr:nvSpPr>
            <xdr:cNvPr id="6147" name="Line 3"/>
            <xdr:cNvSpPr>
              <a:spLocks noChangeShapeType="1"/>
            </xdr:cNvSpPr>
          </xdr:nvSpPr>
          <xdr:spPr bwMode="auto">
            <a:xfrm>
              <a:off x="541" y="980"/>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48" name="Line 4"/>
            <xdr:cNvSpPr>
              <a:spLocks noChangeShapeType="1"/>
            </xdr:cNvSpPr>
          </xdr:nvSpPr>
          <xdr:spPr bwMode="auto">
            <a:xfrm>
              <a:off x="558" y="980"/>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49" name="Line 5"/>
            <xdr:cNvSpPr>
              <a:spLocks noChangeShapeType="1"/>
            </xdr:cNvSpPr>
          </xdr:nvSpPr>
          <xdr:spPr bwMode="auto">
            <a:xfrm>
              <a:off x="575" y="980"/>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50" name="Line 6"/>
            <xdr:cNvSpPr>
              <a:spLocks noChangeShapeType="1"/>
            </xdr:cNvSpPr>
          </xdr:nvSpPr>
          <xdr:spPr bwMode="auto">
            <a:xfrm>
              <a:off x="592" y="980"/>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51" name="Line 7"/>
            <xdr:cNvSpPr>
              <a:spLocks noChangeShapeType="1"/>
            </xdr:cNvSpPr>
          </xdr:nvSpPr>
          <xdr:spPr bwMode="auto">
            <a:xfrm>
              <a:off x="609" y="980"/>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52" name="Line 8"/>
            <xdr:cNvSpPr>
              <a:spLocks noChangeShapeType="1"/>
            </xdr:cNvSpPr>
          </xdr:nvSpPr>
          <xdr:spPr bwMode="auto">
            <a:xfrm>
              <a:off x="626" y="980"/>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53" name="Line 9"/>
            <xdr:cNvSpPr>
              <a:spLocks noChangeShapeType="1"/>
            </xdr:cNvSpPr>
          </xdr:nvSpPr>
          <xdr:spPr bwMode="auto">
            <a:xfrm>
              <a:off x="643" y="980"/>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54" name="Line 10"/>
            <xdr:cNvSpPr>
              <a:spLocks noChangeShapeType="1"/>
            </xdr:cNvSpPr>
          </xdr:nvSpPr>
          <xdr:spPr bwMode="auto">
            <a:xfrm>
              <a:off x="660" y="980"/>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55" name="Line 11"/>
            <xdr:cNvSpPr>
              <a:spLocks noChangeShapeType="1"/>
            </xdr:cNvSpPr>
          </xdr:nvSpPr>
          <xdr:spPr bwMode="auto">
            <a:xfrm>
              <a:off x="677" y="980"/>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56" name="Line 12"/>
            <xdr:cNvSpPr>
              <a:spLocks noChangeShapeType="1"/>
            </xdr:cNvSpPr>
          </xdr:nvSpPr>
          <xdr:spPr bwMode="auto">
            <a:xfrm>
              <a:off x="694" y="980"/>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57" name="Line 13"/>
            <xdr:cNvSpPr>
              <a:spLocks noChangeShapeType="1"/>
            </xdr:cNvSpPr>
          </xdr:nvSpPr>
          <xdr:spPr bwMode="auto">
            <a:xfrm>
              <a:off x="711" y="980"/>
              <a:ext cx="0" cy="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6158" name="Line 14"/>
          <xdr:cNvSpPr>
            <a:spLocks noChangeShapeType="1"/>
          </xdr:cNvSpPr>
        </xdr:nvSpPr>
        <xdr:spPr bwMode="auto">
          <a:xfrm>
            <a:off x="541" y="1004"/>
            <a:ext cx="17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0</xdr:col>
      <xdr:colOff>9525</xdr:colOff>
      <xdr:row>2</xdr:row>
      <xdr:rowOff>9525</xdr:rowOff>
    </xdr:from>
    <xdr:to>
      <xdr:col>1</xdr:col>
      <xdr:colOff>533400</xdr:colOff>
      <xdr:row>2</xdr:row>
      <xdr:rowOff>276225</xdr:rowOff>
    </xdr:to>
    <xdr:pic>
      <xdr:nvPicPr>
        <xdr:cNvPr id="6159" name="Picture 15" descr="Fina mali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581025"/>
          <a:ext cx="130492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n.hr/hr/neprofitno-racunovodstv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showGridLines="0" showRowColHeaders="0" workbookViewId="0">
      <pane ySplit="1" topLeftCell="A2" activePane="bottomLeft" state="frozen"/>
      <selection activeCell="I15" sqref="I15"/>
      <selection pane="bottomLeft" activeCell="B1" sqref="B1"/>
    </sheetView>
  </sheetViews>
  <sheetFormatPr defaultColWidth="0" defaultRowHeight="12.75" zeroHeight="1" x14ac:dyDescent="0.2"/>
  <cols>
    <col min="1" max="8" width="12.7109375" customWidth="1"/>
    <col min="9" max="9" width="0.140625" customWidth="1"/>
    <col min="10" max="10" width="0.85546875" style="165" customWidth="1"/>
  </cols>
  <sheetData>
    <row r="1" spans="1:11" ht="35.1" customHeight="1" x14ac:dyDescent="0.2">
      <c r="A1" s="20" t="s">
        <v>310</v>
      </c>
      <c r="B1" s="23" t="s">
        <v>287</v>
      </c>
      <c r="C1" s="23" t="s">
        <v>295</v>
      </c>
      <c r="D1" s="23" t="s">
        <v>340</v>
      </c>
      <c r="E1" s="23" t="s">
        <v>312</v>
      </c>
      <c r="F1" s="23" t="s">
        <v>314</v>
      </c>
      <c r="G1" s="23" t="s">
        <v>313</v>
      </c>
      <c r="H1" s="23" t="s">
        <v>315</v>
      </c>
    </row>
    <row r="2" spans="1:11" ht="104.25" customHeight="1" x14ac:dyDescent="0.2">
      <c r="A2" s="195"/>
      <c r="B2" s="196"/>
      <c r="C2" s="196"/>
      <c r="D2" s="196"/>
      <c r="E2" s="196"/>
      <c r="F2" s="196"/>
      <c r="G2" s="196"/>
      <c r="H2" s="197"/>
    </row>
    <row r="3" spans="1:11" ht="48.75" customHeight="1" x14ac:dyDescent="0.25">
      <c r="A3" s="198" t="s">
        <v>1671</v>
      </c>
      <c r="B3" s="199"/>
      <c r="C3" s="199"/>
      <c r="D3" s="199"/>
      <c r="E3" s="199"/>
      <c r="F3" s="199"/>
      <c r="G3" s="199"/>
      <c r="H3" s="199"/>
      <c r="I3" s="200"/>
      <c r="J3" s="166"/>
      <c r="K3" s="161"/>
    </row>
    <row r="4" spans="1:11" ht="41.25" customHeight="1" x14ac:dyDescent="0.2">
      <c r="A4" s="201"/>
      <c r="B4" s="202"/>
      <c r="C4" s="202"/>
      <c r="D4" s="202"/>
      <c r="E4" s="202"/>
      <c r="F4" s="202"/>
      <c r="G4" s="202"/>
      <c r="H4" s="202"/>
      <c r="I4" s="203"/>
      <c r="J4" s="167"/>
      <c r="K4" s="164"/>
    </row>
    <row r="5" spans="1:11" ht="90" customHeight="1" x14ac:dyDescent="0.3">
      <c r="A5" s="188" t="s">
        <v>1672</v>
      </c>
      <c r="B5" s="189"/>
      <c r="C5" s="189"/>
      <c r="D5" s="189"/>
      <c r="E5" s="189"/>
      <c r="F5" s="189"/>
      <c r="G5" s="189"/>
      <c r="H5" s="189"/>
      <c r="I5" s="190"/>
      <c r="J5" s="168"/>
      <c r="K5" s="162"/>
    </row>
    <row r="6" spans="1:11" ht="35.1" customHeight="1" thickBot="1" x14ac:dyDescent="0.35">
      <c r="A6" s="191"/>
      <c r="B6" s="189"/>
      <c r="C6" s="189"/>
      <c r="D6" s="189"/>
      <c r="E6" s="189"/>
      <c r="F6" s="189"/>
      <c r="G6" s="189"/>
      <c r="H6" s="189"/>
      <c r="I6" s="190"/>
      <c r="J6" s="168"/>
      <c r="K6" s="162"/>
    </row>
    <row r="7" spans="1:11" ht="50.1" customHeight="1" thickTop="1" thickBot="1" x14ac:dyDescent="0.25">
      <c r="A7" s="192" t="s">
        <v>1673</v>
      </c>
      <c r="B7" s="193"/>
      <c r="C7" s="193"/>
      <c r="D7" s="193"/>
      <c r="E7" s="193"/>
      <c r="F7" s="193"/>
      <c r="G7" s="193"/>
      <c r="H7" s="193"/>
      <c r="I7" s="194"/>
      <c r="J7" s="169"/>
      <c r="K7" s="163"/>
    </row>
    <row r="8" spans="1:11" ht="75" customHeight="1" thickTop="1" x14ac:dyDescent="0.2">
      <c r="A8" s="204" t="s">
        <v>602</v>
      </c>
      <c r="B8" s="205"/>
      <c r="C8" s="205"/>
      <c r="D8" s="205"/>
      <c r="E8" s="205"/>
      <c r="F8" s="205"/>
      <c r="G8" s="205"/>
      <c r="H8" s="206"/>
    </row>
    <row r="9" spans="1:11" ht="178.5" customHeight="1" x14ac:dyDescent="0.2">
      <c r="A9" s="185"/>
      <c r="B9" s="186"/>
      <c r="C9" s="186"/>
      <c r="D9" s="186"/>
      <c r="E9" s="186"/>
      <c r="F9" s="186"/>
      <c r="G9" s="186"/>
      <c r="H9" s="187"/>
    </row>
    <row r="10" spans="1:11" x14ac:dyDescent="0.2"/>
  </sheetData>
  <sheetProtection password="C79A" sheet="1" objects="1" scenarios="1"/>
  <mergeCells count="7">
    <mergeCell ref="A9:H9"/>
    <mergeCell ref="A5:I6"/>
    <mergeCell ref="A7:I7"/>
    <mergeCell ref="A2:H2"/>
    <mergeCell ref="A3:I3"/>
    <mergeCell ref="A4:I4"/>
    <mergeCell ref="A8:H8"/>
  </mergeCells>
  <phoneticPr fontId="16" type="noConversion"/>
  <hyperlinks>
    <hyperlink ref="B1" location="Upute!B1" display="Upute"/>
    <hyperlink ref="D1" location="Obrazac!A1" display="Obrazac"/>
    <hyperlink ref="E1" location="Kontrole!A1" display="Kontrole"/>
    <hyperlink ref="F1" location="ZupOpc!A1" display="Županije i općine"/>
    <hyperlink ref="G1" location="Djelat!A1" display="Djelatnosti"/>
    <hyperlink ref="H1" location="Promjene!A1" display="Promjene"/>
    <hyperlink ref="C1" location="RefStr!A1" display="Referentna stranica"/>
    <hyperlink ref="A7:I7" r:id="rId1" display="Link na Internet stranice Ministarstva financija (neprofitno računovodstvo)"/>
  </hyperlinks>
  <printOptions horizontalCentered="1"/>
  <pageMargins left="0.59055118110236227" right="0.59055118110236227" top="0.98425196850393704" bottom="0.98425196850393704" header="0.51181102362204722" footer="0.51181102362204722"/>
  <pageSetup paperSize="9" scale="79" orientation="portrait" verticalDpi="1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5"/>
  <sheetViews>
    <sheetView showGridLines="0" showRowColHeaders="0" workbookViewId="0">
      <pane ySplit="1" topLeftCell="A2" activePane="bottomLeft" state="frozen"/>
      <selection activeCell="I15" sqref="I15"/>
      <selection pane="bottomLeft" activeCell="C1" sqref="C1"/>
    </sheetView>
  </sheetViews>
  <sheetFormatPr defaultColWidth="0" defaultRowHeight="12.75" zeroHeight="1" x14ac:dyDescent="0.2"/>
  <cols>
    <col min="1" max="8" width="14.7109375" customWidth="1"/>
    <col min="9" max="9" width="1" customWidth="1"/>
  </cols>
  <sheetData>
    <row r="1" spans="1:9" ht="36.75" customHeight="1" x14ac:dyDescent="0.2">
      <c r="A1" s="25" t="s">
        <v>310</v>
      </c>
      <c r="B1" s="26" t="s">
        <v>311</v>
      </c>
      <c r="C1" s="26" t="s">
        <v>295</v>
      </c>
      <c r="D1" s="26" t="s">
        <v>340</v>
      </c>
      <c r="E1" s="26" t="s">
        <v>312</v>
      </c>
      <c r="F1" s="26" t="s">
        <v>314</v>
      </c>
      <c r="G1" s="26" t="s">
        <v>313</v>
      </c>
      <c r="H1" s="27" t="s">
        <v>315</v>
      </c>
      <c r="I1" s="1"/>
    </row>
    <row r="2" spans="1:9" s="1" customFormat="1" ht="24.75" customHeight="1" x14ac:dyDescent="0.2">
      <c r="A2" s="207" t="s">
        <v>1485</v>
      </c>
      <c r="B2" s="208"/>
      <c r="C2" s="208"/>
      <c r="D2" s="208"/>
      <c r="E2" s="208"/>
      <c r="F2" s="208"/>
      <c r="G2" s="208"/>
      <c r="H2" s="209"/>
    </row>
    <row r="3" spans="1:9" s="1" customFormat="1" ht="16.5" customHeight="1" x14ac:dyDescent="0.2">
      <c r="A3" s="210" t="str">
        <f>"Verzija Excel datoteke: " &amp; MID(PraviPod!G30,1,1) &amp; "." &amp; MID(PraviPod!G30,2,1) &amp; "." &amp; MID(PraviPod!G30,3,1) &amp; "."</f>
        <v>Verzija Excel datoteke: 3.0.0.</v>
      </c>
      <c r="B3" s="208"/>
      <c r="C3" s="208"/>
      <c r="D3" s="208"/>
      <c r="E3" s="208"/>
      <c r="F3" s="208"/>
      <c r="G3" s="208"/>
      <c r="H3" s="209"/>
    </row>
    <row r="4" spans="1:9" ht="59.25" customHeight="1" x14ac:dyDescent="0.2">
      <c r="A4" s="211" t="s">
        <v>1741</v>
      </c>
      <c r="B4" s="212"/>
      <c r="C4" s="212"/>
      <c r="D4" s="212"/>
      <c r="E4" s="212"/>
      <c r="F4" s="212"/>
      <c r="G4" s="212"/>
      <c r="H4" s="213"/>
    </row>
    <row r="5" spans="1:9" ht="85.5" customHeight="1" x14ac:dyDescent="0.2">
      <c r="A5" s="214" t="s">
        <v>46</v>
      </c>
      <c r="B5" s="215"/>
      <c r="C5" s="215"/>
      <c r="D5" s="215"/>
      <c r="E5" s="215"/>
      <c r="F5" s="215"/>
      <c r="G5" s="215"/>
      <c r="H5" s="216"/>
    </row>
    <row r="6" spans="1:9" ht="46.5" customHeight="1" x14ac:dyDescent="0.2">
      <c r="A6" s="217" t="s">
        <v>1236</v>
      </c>
      <c r="B6" s="218"/>
      <c r="C6" s="218"/>
      <c r="D6" s="218"/>
      <c r="E6" s="218"/>
      <c r="F6" s="218"/>
      <c r="G6" s="218"/>
      <c r="H6" s="219"/>
    </row>
    <row r="7" spans="1:9" ht="71.25" customHeight="1" x14ac:dyDescent="0.2">
      <c r="A7" s="220" t="s">
        <v>96</v>
      </c>
      <c r="B7" s="218"/>
      <c r="C7" s="218"/>
      <c r="D7" s="218"/>
      <c r="E7" s="218"/>
      <c r="F7" s="218"/>
      <c r="G7" s="218"/>
      <c r="H7" s="219"/>
    </row>
    <row r="8" spans="1:9" ht="36.75" customHeight="1" x14ac:dyDescent="0.2">
      <c r="A8" s="217" t="s">
        <v>97</v>
      </c>
      <c r="B8" s="218"/>
      <c r="C8" s="218"/>
      <c r="D8" s="218"/>
      <c r="E8" s="218"/>
      <c r="F8" s="218"/>
      <c r="G8" s="218"/>
      <c r="H8" s="219"/>
    </row>
    <row r="9" spans="1:9" ht="84" customHeight="1" x14ac:dyDescent="0.2">
      <c r="A9" s="220" t="s">
        <v>316</v>
      </c>
      <c r="B9" s="218"/>
      <c r="C9" s="218"/>
      <c r="D9" s="218"/>
      <c r="E9" s="218"/>
      <c r="F9" s="218"/>
      <c r="G9" s="218"/>
      <c r="H9" s="219"/>
    </row>
    <row r="10" spans="1:9" ht="57" customHeight="1" x14ac:dyDescent="0.2">
      <c r="A10" s="217" t="s">
        <v>98</v>
      </c>
      <c r="B10" s="218"/>
      <c r="C10" s="218"/>
      <c r="D10" s="218"/>
      <c r="E10" s="218"/>
      <c r="F10" s="218"/>
      <c r="G10" s="218"/>
      <c r="H10" s="219"/>
    </row>
    <row r="11" spans="1:9" ht="102" customHeight="1" x14ac:dyDescent="0.2">
      <c r="A11" s="217" t="s">
        <v>1317</v>
      </c>
      <c r="B11" s="218"/>
      <c r="C11" s="218"/>
      <c r="D11" s="218"/>
      <c r="E11" s="218"/>
      <c r="F11" s="218"/>
      <c r="G11" s="218"/>
      <c r="H11" s="219"/>
    </row>
    <row r="12" spans="1:9" ht="69.95" customHeight="1" x14ac:dyDescent="0.2">
      <c r="A12" s="217" t="s">
        <v>511</v>
      </c>
      <c r="B12" s="224"/>
      <c r="C12" s="224"/>
      <c r="D12" s="224"/>
      <c r="E12" s="224"/>
      <c r="F12" s="224"/>
      <c r="G12" s="224"/>
      <c r="H12" s="225"/>
    </row>
    <row r="13" spans="1:9" ht="73.5" customHeight="1" x14ac:dyDescent="0.2">
      <c r="A13" s="217" t="s">
        <v>286</v>
      </c>
      <c r="B13" s="218"/>
      <c r="C13" s="218"/>
      <c r="D13" s="218"/>
      <c r="E13" s="218"/>
      <c r="F13" s="218"/>
      <c r="G13" s="218"/>
      <c r="H13" s="219"/>
    </row>
    <row r="14" spans="1:9" ht="62.25" customHeight="1" x14ac:dyDescent="0.2">
      <c r="A14" s="221" t="s">
        <v>1644</v>
      </c>
      <c r="B14" s="222"/>
      <c r="C14" s="222"/>
      <c r="D14" s="222"/>
      <c r="E14" s="222"/>
      <c r="F14" s="222"/>
      <c r="G14" s="222"/>
      <c r="H14" s="223"/>
    </row>
    <row r="15" spans="1:9" ht="6.75" customHeight="1" x14ac:dyDescent="0.2"/>
  </sheetData>
  <sheetProtection password="C79A" sheet="1" objects="1" scenarios="1"/>
  <mergeCells count="13">
    <mergeCell ref="A8:H8"/>
    <mergeCell ref="A13:H13"/>
    <mergeCell ref="A14:H14"/>
    <mergeCell ref="A9:H9"/>
    <mergeCell ref="A10:H10"/>
    <mergeCell ref="A11:H11"/>
    <mergeCell ref="A12:H12"/>
    <mergeCell ref="A2:H2"/>
    <mergeCell ref="A3:H3"/>
    <mergeCell ref="A4:H4"/>
    <mergeCell ref="A5:H5"/>
    <mergeCell ref="A6:H6"/>
    <mergeCell ref="A7:H7"/>
  </mergeCells>
  <phoneticPr fontId="16" type="noConversion"/>
  <hyperlinks>
    <hyperlink ref="C1" location="RefStr!A1" display="Referentna stranica"/>
    <hyperlink ref="E1" location="Kontrole!A1" display="Kontrole"/>
    <hyperlink ref="F1" location="ZupOpc!A1" display="Županije i općine"/>
    <hyperlink ref="G1" location="Djelat!A1" display="Djelatnosti"/>
    <hyperlink ref="H1" location="Promjene!A1" display="Promjene"/>
    <hyperlink ref="B1" location="Novosti!A1" display="Upute"/>
    <hyperlink ref="D1" location="Obrazac!A1" display="Obrazac"/>
  </hyperlinks>
  <printOptions horizontalCentered="1"/>
  <pageMargins left="0.74803149606299213" right="0.74803149606299213" top="0.78740157480314965" bottom="0.78740157480314965" header="0.39370078740157483" footer="0.39370078740157483"/>
  <pageSetup paperSize="9" scale="82"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showGridLines="0" showRowColHeaders="0" showZeros="0" tabSelected="1" workbookViewId="0">
      <pane ySplit="1" topLeftCell="A2" activePane="bottomLeft" state="frozen"/>
      <selection activeCell="I15" sqref="I15"/>
      <selection pane="bottomLeft"/>
    </sheetView>
  </sheetViews>
  <sheetFormatPr defaultColWidth="0" defaultRowHeight="0" customHeight="1" zeroHeight="1" x14ac:dyDescent="0.2"/>
  <cols>
    <col min="1" max="5" width="11.7109375" style="1" customWidth="1"/>
    <col min="6" max="7" width="6.7109375" style="1" customWidth="1"/>
    <col min="8" max="9" width="16.7109375" style="1" customWidth="1"/>
    <col min="10" max="10" width="0.85546875" style="1" customWidth="1"/>
    <col min="11" max="16384" width="0" style="1" hidden="1"/>
  </cols>
  <sheetData>
    <row r="1" spans="1:10" customFormat="1" ht="36.75" customHeight="1" x14ac:dyDescent="0.2">
      <c r="A1" s="49" t="s">
        <v>310</v>
      </c>
      <c r="B1" s="50" t="s">
        <v>311</v>
      </c>
      <c r="C1" s="50" t="s">
        <v>287</v>
      </c>
      <c r="D1" s="50" t="s">
        <v>340</v>
      </c>
      <c r="E1" s="50" t="s">
        <v>312</v>
      </c>
      <c r="F1" s="237" t="s">
        <v>314</v>
      </c>
      <c r="G1" s="238"/>
      <c r="H1" s="51" t="s">
        <v>313</v>
      </c>
      <c r="I1" s="52" t="s">
        <v>315</v>
      </c>
      <c r="J1" s="1"/>
    </row>
    <row r="2" spans="1:10" ht="8.25" customHeight="1" x14ac:dyDescent="0.2">
      <c r="A2" s="53"/>
      <c r="B2" s="54"/>
      <c r="C2" s="54"/>
      <c r="D2" s="54"/>
      <c r="E2" s="54"/>
      <c r="F2" s="54"/>
      <c r="G2" s="55"/>
      <c r="H2" s="56"/>
      <c r="I2" s="57"/>
    </row>
    <row r="3" spans="1:10" ht="32.1" customHeight="1" x14ac:dyDescent="0.2">
      <c r="A3" s="58"/>
      <c r="B3" s="58"/>
      <c r="C3" s="58"/>
      <c r="D3" s="58"/>
      <c r="E3" s="58"/>
      <c r="F3" s="58"/>
      <c r="G3" s="58"/>
      <c r="H3" s="257" t="str">
        <f>Obrazac!J4</f>
        <v>Obrazac PR-RAS-NPF</v>
      </c>
      <c r="I3" s="258"/>
    </row>
    <row r="4" spans="1:10" ht="35.1" customHeight="1" x14ac:dyDescent="0.3">
      <c r="A4" s="259" t="str">
        <f>Obrazac!A3</f>
        <v>IZVJEŠTAJ O PRIHODIMA I RASHODIMA</v>
      </c>
      <c r="B4" s="259"/>
      <c r="C4" s="259"/>
      <c r="D4" s="259"/>
      <c r="E4" s="259"/>
      <c r="F4" s="259"/>
      <c r="G4" s="259"/>
      <c r="H4" s="259"/>
      <c r="I4" s="259"/>
    </row>
    <row r="5" spans="1:10" ht="30" customHeight="1" x14ac:dyDescent="0.2">
      <c r="A5" s="251" t="str">
        <f>Obrazac!A4</f>
        <v>NEPROFITNIH ORGANIZACIJA</v>
      </c>
      <c r="B5" s="251"/>
      <c r="C5" s="251"/>
      <c r="D5" s="251"/>
      <c r="E5" s="251"/>
      <c r="F5" s="251"/>
      <c r="G5" s="251"/>
      <c r="H5" s="251"/>
      <c r="I5" s="251"/>
    </row>
    <row r="6" spans="1:10" ht="33" customHeight="1" x14ac:dyDescent="0.2">
      <c r="A6" s="251" t="str">
        <f>Obrazac!A5</f>
        <v>za razdoblje od 1. siječnja do 30. lipnja 2014.</v>
      </c>
      <c r="B6" s="251"/>
      <c r="C6" s="251"/>
      <c r="D6" s="251"/>
      <c r="E6" s="251"/>
      <c r="F6" s="251"/>
      <c r="G6" s="251"/>
      <c r="H6" s="251"/>
      <c r="I6" s="251"/>
    </row>
    <row r="7" spans="1:10" ht="18" customHeight="1" x14ac:dyDescent="0.2">
      <c r="A7" s="248">
        <f>Obrazac!C16</f>
        <v>0</v>
      </c>
      <c r="B7" s="249"/>
      <c r="C7" s="246">
        <f>Obrazac!C6</f>
        <v>0</v>
      </c>
      <c r="D7" s="246"/>
      <c r="E7" s="246"/>
      <c r="F7" s="246"/>
      <c r="G7" s="246"/>
      <c r="H7" s="246"/>
      <c r="I7" s="247"/>
    </row>
    <row r="8" spans="1:10" ht="15" customHeight="1" x14ac:dyDescent="0.2">
      <c r="A8" s="250" t="s">
        <v>319</v>
      </c>
      <c r="B8" s="233"/>
      <c r="C8" s="59"/>
      <c r="D8" s="250" t="s">
        <v>320</v>
      </c>
      <c r="E8" s="250"/>
      <c r="F8" s="250"/>
      <c r="G8" s="250"/>
      <c r="H8" s="250"/>
      <c r="I8" s="250"/>
    </row>
    <row r="9" spans="1:10" ht="18" customHeight="1" x14ac:dyDescent="0.2">
      <c r="A9" s="60">
        <f>Obrazac!C8</f>
        <v>0</v>
      </c>
      <c r="B9" s="58"/>
      <c r="C9" s="243" t="str">
        <f>Obrazac!C8 &amp; " " &amp; Obrazac!C10 &amp; ",  " &amp; Obrazac!C12</f>
        <v xml:space="preserve"> ,  </v>
      </c>
      <c r="D9" s="244"/>
      <c r="E9" s="244"/>
      <c r="F9" s="244"/>
      <c r="G9" s="244"/>
      <c r="H9" s="244"/>
      <c r="I9" s="245"/>
    </row>
    <row r="10" spans="1:10" ht="15" customHeight="1" x14ac:dyDescent="0.2">
      <c r="A10" s="61" t="s">
        <v>321</v>
      </c>
      <c r="B10" s="58"/>
      <c r="C10" s="58"/>
      <c r="D10" s="250" t="s">
        <v>322</v>
      </c>
      <c r="E10" s="250"/>
      <c r="F10" s="250"/>
      <c r="G10" s="250"/>
      <c r="H10" s="250"/>
      <c r="I10" s="250"/>
    </row>
    <row r="11" spans="1:10" ht="18" customHeight="1" x14ac:dyDescent="0.25">
      <c r="A11" s="62">
        <f>Obrazac!C18</f>
        <v>0</v>
      </c>
      <c r="B11" s="63"/>
      <c r="C11" s="63"/>
      <c r="D11" s="60" t="str">
        <f>Obrazac!K14</f>
        <v/>
      </c>
      <c r="E11" s="60">
        <f>Obrazac!K16</f>
        <v>0</v>
      </c>
      <c r="F11" s="63"/>
      <c r="G11" s="58"/>
      <c r="H11" s="62" t="str">
        <f>Obrazac!K6</f>
        <v>2014-06</v>
      </c>
      <c r="I11" s="64"/>
    </row>
    <row r="12" spans="1:10" ht="24" customHeight="1" x14ac:dyDescent="0.2">
      <c r="A12" s="61" t="s">
        <v>323</v>
      </c>
      <c r="B12" s="65"/>
      <c r="C12" s="65"/>
      <c r="D12" s="61" t="s">
        <v>324</v>
      </c>
      <c r="E12" s="66" t="s">
        <v>325</v>
      </c>
      <c r="F12" s="67"/>
      <c r="G12" s="58"/>
      <c r="H12" s="68" t="s">
        <v>326</v>
      </c>
      <c r="I12" s="69"/>
    </row>
    <row r="13" spans="1:10" ht="17.100000000000001" customHeight="1" x14ac:dyDescent="0.2">
      <c r="A13" s="159" t="s">
        <v>78</v>
      </c>
      <c r="B13" s="263">
        <f>Obrazac!G8</f>
        <v>0</v>
      </c>
      <c r="C13" s="264"/>
      <c r="D13" s="159" t="s">
        <v>1295</v>
      </c>
      <c r="E13" s="160">
        <f>Obrazac!E8</f>
        <v>0</v>
      </c>
      <c r="F13" s="58"/>
      <c r="G13" s="260">
        <f>Obrazac!J8</f>
        <v>0</v>
      </c>
      <c r="H13" s="261"/>
      <c r="I13" s="262"/>
    </row>
    <row r="14" spans="1:10" ht="15" customHeight="1" x14ac:dyDescent="0.2">
      <c r="A14" s="70" t="s">
        <v>327</v>
      </c>
      <c r="B14" s="58"/>
      <c r="C14" s="58"/>
      <c r="D14" s="58"/>
      <c r="E14" s="58"/>
      <c r="F14" s="58"/>
      <c r="G14" s="250" t="s">
        <v>328</v>
      </c>
      <c r="H14" s="250"/>
      <c r="I14" s="250"/>
    </row>
    <row r="15" spans="1:10" ht="5.0999999999999996" customHeight="1" thickBot="1" x14ac:dyDescent="0.25">
      <c r="A15" s="71"/>
      <c r="B15" s="71"/>
      <c r="C15" s="71"/>
      <c r="D15" s="71"/>
      <c r="E15" s="71"/>
      <c r="F15" s="71"/>
      <c r="G15" s="71"/>
      <c r="H15" s="71"/>
      <c r="I15" s="71"/>
    </row>
    <row r="16" spans="1:10" ht="29.25" customHeight="1" x14ac:dyDescent="0.2">
      <c r="A16" s="252" t="s">
        <v>329</v>
      </c>
      <c r="B16" s="253"/>
      <c r="C16" s="253"/>
      <c r="D16" s="253"/>
      <c r="E16" s="253"/>
      <c r="F16" s="254"/>
      <c r="G16" s="72" t="s">
        <v>337</v>
      </c>
      <c r="H16" s="73" t="s">
        <v>8</v>
      </c>
      <c r="I16" s="74" t="s">
        <v>723</v>
      </c>
    </row>
    <row r="17" spans="1:9" ht="20.100000000000001" customHeight="1" x14ac:dyDescent="0.2">
      <c r="A17" s="239" t="str">
        <f>Obrazac!B27</f>
        <v xml:space="preserve">PRIHODI (AOP 002+005+008+011+024+032+041) </v>
      </c>
      <c r="B17" s="240"/>
      <c r="C17" s="240"/>
      <c r="D17" s="240"/>
      <c r="E17" s="240"/>
      <c r="F17" s="240"/>
      <c r="G17" s="156">
        <f>Obrazac!H27</f>
        <v>1</v>
      </c>
      <c r="H17" s="153">
        <f>Obrazac!I27</f>
        <v>0</v>
      </c>
      <c r="I17" s="153">
        <f>Obrazac!J27</f>
        <v>0</v>
      </c>
    </row>
    <row r="18" spans="1:9" ht="20.100000000000001" customHeight="1" x14ac:dyDescent="0.2">
      <c r="A18" s="241" t="str">
        <f>Obrazac!B50</f>
        <v>Prihodi od donacija (AOP 025+028 do 031)</v>
      </c>
      <c r="B18" s="242"/>
      <c r="C18" s="242"/>
      <c r="D18" s="242"/>
      <c r="E18" s="242"/>
      <c r="F18" s="242"/>
      <c r="G18" s="157">
        <f>Obrazac!H50</f>
        <v>24</v>
      </c>
      <c r="H18" s="154">
        <f>Obrazac!I50</f>
        <v>0</v>
      </c>
      <c r="I18" s="154">
        <f>Obrazac!J50</f>
        <v>0</v>
      </c>
    </row>
    <row r="19" spans="1:9" ht="20.100000000000001" customHeight="1" x14ac:dyDescent="0.2">
      <c r="A19" s="241" t="str">
        <f>Obrazac!B72</f>
        <v>Rashodi za radnike (AOP 046+051+052)</v>
      </c>
      <c r="B19" s="242"/>
      <c r="C19" s="242"/>
      <c r="D19" s="242"/>
      <c r="E19" s="242"/>
      <c r="F19" s="242"/>
      <c r="G19" s="157">
        <f>Obrazac!H72</f>
        <v>45</v>
      </c>
      <c r="H19" s="154">
        <f>Obrazac!I72</f>
        <v>0</v>
      </c>
      <c r="I19" s="154">
        <f>Obrazac!J72</f>
        <v>0</v>
      </c>
    </row>
    <row r="20" spans="1:9" ht="20.100000000000001" customHeight="1" x14ac:dyDescent="0.2">
      <c r="A20" s="241" t="str">
        <f>Obrazac!B84</f>
        <v>Materijalni rashodi (AOP 058+062+067+072+077+087+092)</v>
      </c>
      <c r="B20" s="242"/>
      <c r="C20" s="242"/>
      <c r="D20" s="242"/>
      <c r="E20" s="242"/>
      <c r="F20" s="242"/>
      <c r="G20" s="157">
        <f>Obrazac!H84</f>
        <v>57</v>
      </c>
      <c r="H20" s="154">
        <f>Obrazac!I84</f>
        <v>0</v>
      </c>
      <c r="I20" s="154">
        <f>Obrazac!J84</f>
        <v>0</v>
      </c>
    </row>
    <row r="21" spans="1:9" ht="20.100000000000001" customHeight="1" x14ac:dyDescent="0.2">
      <c r="A21" s="241" t="str">
        <f>Obrazac!B126</f>
        <v xml:space="preserve">Financijski rashodi (AOP 100+101+105) </v>
      </c>
      <c r="B21" s="242"/>
      <c r="C21" s="242"/>
      <c r="D21" s="242"/>
      <c r="E21" s="242"/>
      <c r="F21" s="242"/>
      <c r="G21" s="157">
        <f>Obrazac!H126</f>
        <v>99</v>
      </c>
      <c r="H21" s="154">
        <f>Obrazac!I126</f>
        <v>0</v>
      </c>
      <c r="I21" s="154">
        <f>Obrazac!J126</f>
        <v>0</v>
      </c>
    </row>
    <row r="22" spans="1:9" ht="20.100000000000001" customHeight="1" x14ac:dyDescent="0.2">
      <c r="A22" s="241" t="str">
        <f>Obrazac!B160</f>
        <v>UKUPNI RASHODI (AOP 044-131 ili 044+132)</v>
      </c>
      <c r="B22" s="242"/>
      <c r="C22" s="242"/>
      <c r="D22" s="242"/>
      <c r="E22" s="242"/>
      <c r="F22" s="242"/>
      <c r="G22" s="157">
        <f>Obrazac!H160</f>
        <v>133</v>
      </c>
      <c r="H22" s="154">
        <f>Obrazac!I160</f>
        <v>0</v>
      </c>
      <c r="I22" s="154">
        <f>Obrazac!J160</f>
        <v>0</v>
      </c>
    </row>
    <row r="23" spans="1:9" ht="20.100000000000001" customHeight="1" x14ac:dyDescent="0.2">
      <c r="A23" s="241" t="str">
        <f>Obrazac!B165</f>
        <v>Višak prihoda raspoloživ u sljedećem razdoblju (AOP 134-135+136-137)</v>
      </c>
      <c r="B23" s="242"/>
      <c r="C23" s="242"/>
      <c r="D23" s="242"/>
      <c r="E23" s="242"/>
      <c r="F23" s="242"/>
      <c r="G23" s="157">
        <f>Obrazac!H165</f>
        <v>138</v>
      </c>
      <c r="H23" s="154">
        <f>Obrazac!I165</f>
        <v>0</v>
      </c>
      <c r="I23" s="154">
        <f>Obrazac!J165</f>
        <v>0</v>
      </c>
    </row>
    <row r="24" spans="1:9" ht="20.100000000000001" customHeight="1" x14ac:dyDescent="0.2">
      <c r="A24" s="241" t="str">
        <f>Obrazac!B166</f>
        <v>Manjak prihoda za pokriće u sljedećem razdoblju (AOP 135+137-134-136)</v>
      </c>
      <c r="B24" s="242"/>
      <c r="C24" s="242"/>
      <c r="D24" s="242"/>
      <c r="E24" s="242"/>
      <c r="F24" s="242"/>
      <c r="G24" s="157">
        <f>Obrazac!H166</f>
        <v>139</v>
      </c>
      <c r="H24" s="154">
        <f>Obrazac!I166</f>
        <v>0</v>
      </c>
      <c r="I24" s="154">
        <f>Obrazac!J166</f>
        <v>0</v>
      </c>
    </row>
    <row r="25" spans="1:9" ht="20.100000000000001" customHeight="1" x14ac:dyDescent="0.2">
      <c r="A25" s="241" t="str">
        <f>Obrazac!B172</f>
        <v>Prosječan broj radnika na osnovi stanja krajem izvještajnog razdoblja (cijeli broj)</v>
      </c>
      <c r="B25" s="242"/>
      <c r="C25" s="242"/>
      <c r="D25" s="242"/>
      <c r="E25" s="242"/>
      <c r="F25" s="242"/>
      <c r="G25" s="157">
        <f>Obrazac!H172</f>
        <v>144</v>
      </c>
      <c r="H25" s="154">
        <f>Obrazac!I172</f>
        <v>0</v>
      </c>
      <c r="I25" s="154">
        <f>Obrazac!J172</f>
        <v>0</v>
      </c>
    </row>
    <row r="26" spans="1:9" ht="20.100000000000001" customHeight="1" x14ac:dyDescent="0.2">
      <c r="A26" s="265" t="str">
        <f>Obrazac!B173</f>
        <v>Prosječan broj radnika na osnovi sati rada (cijeli broj)</v>
      </c>
      <c r="B26" s="266"/>
      <c r="C26" s="266"/>
      <c r="D26" s="266"/>
      <c r="E26" s="266"/>
      <c r="F26" s="266"/>
      <c r="G26" s="158">
        <f>Obrazac!H173</f>
        <v>145</v>
      </c>
      <c r="H26" s="155">
        <f>Obrazac!I173</f>
        <v>0</v>
      </c>
      <c r="I26" s="155">
        <f>Obrazac!J173</f>
        <v>0</v>
      </c>
    </row>
    <row r="27" spans="1:9" ht="30" customHeight="1" x14ac:dyDescent="0.2">
      <c r="A27" s="75"/>
      <c r="B27" s="76"/>
      <c r="C27" s="76"/>
      <c r="D27" s="76"/>
      <c r="E27" s="76"/>
      <c r="F27" s="76"/>
      <c r="G27" s="76"/>
      <c r="H27" s="77"/>
      <c r="I27" s="77"/>
    </row>
    <row r="28" spans="1:9" ht="17.100000000000001" customHeight="1" x14ac:dyDescent="0.2">
      <c r="A28" s="226">
        <f>Obrazac!D190</f>
        <v>0</v>
      </c>
      <c r="B28" s="227"/>
      <c r="C28" s="230">
        <f>Obrazac!D192</f>
        <v>0</v>
      </c>
      <c r="D28" s="231"/>
      <c r="E28" s="78"/>
      <c r="F28" s="234">
        <f>Obrazac!D186</f>
        <v>0</v>
      </c>
      <c r="G28" s="235"/>
      <c r="H28" s="235"/>
      <c r="I28" s="236"/>
    </row>
    <row r="29" spans="1:9" ht="20.100000000000001" customHeight="1" x14ac:dyDescent="0.2">
      <c r="A29" s="228" t="s">
        <v>330</v>
      </c>
      <c r="B29" s="229"/>
      <c r="C29" s="61" t="s">
        <v>331</v>
      </c>
      <c r="D29" s="79"/>
      <c r="E29" s="78"/>
      <c r="F29" s="232" t="s">
        <v>1099</v>
      </c>
      <c r="G29" s="233"/>
      <c r="H29" s="233"/>
      <c r="I29" s="233"/>
    </row>
    <row r="30" spans="1:9" ht="17.100000000000001" customHeight="1" x14ac:dyDescent="0.2">
      <c r="A30" s="234">
        <f>Obrazac!I192</f>
        <v>0</v>
      </c>
      <c r="B30" s="235"/>
      <c r="C30" s="235"/>
      <c r="D30" s="236"/>
      <c r="E30" s="78"/>
      <c r="F30" s="234">
        <f>Obrazac!D188</f>
        <v>0</v>
      </c>
      <c r="G30" s="235"/>
      <c r="H30" s="235"/>
      <c r="I30" s="236"/>
    </row>
    <row r="31" spans="1:9" ht="15" customHeight="1" x14ac:dyDescent="0.2">
      <c r="A31" s="250" t="s">
        <v>332</v>
      </c>
      <c r="B31" s="250"/>
      <c r="C31" s="250"/>
      <c r="D31" s="250"/>
      <c r="E31" s="80"/>
      <c r="F31" s="232" t="s">
        <v>1233</v>
      </c>
      <c r="G31" s="233"/>
      <c r="H31" s="233"/>
      <c r="I31" s="233"/>
    </row>
    <row r="32" spans="1:9" ht="17.100000000000001" customHeight="1" x14ac:dyDescent="0.2">
      <c r="A32" s="58"/>
      <c r="B32" s="58"/>
      <c r="C32" s="58"/>
      <c r="D32" s="58"/>
      <c r="E32" s="81"/>
      <c r="F32" s="58"/>
      <c r="G32" s="58"/>
      <c r="H32" s="58"/>
      <c r="I32" s="58"/>
    </row>
    <row r="33" spans="1:9" ht="12" customHeight="1" x14ac:dyDescent="0.2">
      <c r="A33" s="58"/>
      <c r="B33" s="82"/>
      <c r="C33" s="82"/>
      <c r="D33" s="58"/>
      <c r="E33" s="80"/>
      <c r="F33" s="58"/>
      <c r="G33" s="58"/>
      <c r="H33" s="58"/>
      <c r="I33" s="58"/>
    </row>
    <row r="34" spans="1:9" ht="53.25" customHeight="1" x14ac:dyDescent="0.2">
      <c r="A34" s="58"/>
      <c r="B34" s="58"/>
      <c r="C34" s="58"/>
      <c r="D34" s="58"/>
      <c r="E34" s="81"/>
      <c r="F34" s="58"/>
      <c r="G34" s="58"/>
      <c r="H34" s="58"/>
      <c r="I34" s="58"/>
    </row>
    <row r="35" spans="1:9" ht="21.75" customHeight="1" x14ac:dyDescent="0.2">
      <c r="A35" s="250" t="s">
        <v>333</v>
      </c>
      <c r="B35" s="250"/>
      <c r="C35" s="250"/>
      <c r="D35" s="250"/>
      <c r="E35" s="250"/>
      <c r="F35" s="58"/>
      <c r="G35" s="255" t="s">
        <v>334</v>
      </c>
      <c r="H35" s="255"/>
      <c r="I35" s="255"/>
    </row>
    <row r="36" spans="1:9" ht="12.75" x14ac:dyDescent="0.2">
      <c r="A36" s="58"/>
      <c r="B36" s="58"/>
      <c r="C36" s="58"/>
      <c r="D36" s="58"/>
      <c r="E36" s="58"/>
      <c r="F36" s="58"/>
      <c r="G36" s="58"/>
      <c r="H36" s="58"/>
      <c r="I36" s="58"/>
    </row>
    <row r="37" spans="1:9" ht="12.75" x14ac:dyDescent="0.2">
      <c r="A37" s="58"/>
      <c r="B37" s="58"/>
      <c r="C37" s="58"/>
      <c r="D37" s="58"/>
      <c r="E37" s="58"/>
      <c r="F37" s="83" t="s">
        <v>1611</v>
      </c>
      <c r="G37" s="58"/>
      <c r="H37" s="58"/>
      <c r="I37" s="58"/>
    </row>
    <row r="38" spans="1:9" ht="12.75" x14ac:dyDescent="0.2">
      <c r="A38" s="58"/>
      <c r="B38" s="58"/>
      <c r="C38" s="58"/>
      <c r="D38" s="58"/>
      <c r="E38" s="58"/>
      <c r="F38" s="58"/>
      <c r="G38" s="58"/>
      <c r="H38" s="58"/>
      <c r="I38" s="58"/>
    </row>
    <row r="39" spans="1:9" ht="20.100000000000001" customHeight="1" x14ac:dyDescent="0.2">
      <c r="A39" s="58"/>
      <c r="B39" s="58"/>
      <c r="C39" s="58"/>
      <c r="D39" s="58"/>
      <c r="E39" s="58"/>
      <c r="F39" s="58"/>
      <c r="G39" s="58"/>
      <c r="H39" s="256" t="s">
        <v>335</v>
      </c>
      <c r="I39" s="256"/>
    </row>
    <row r="40" spans="1:9" ht="20.100000000000001" customHeight="1" x14ac:dyDescent="0.2">
      <c r="A40" s="58"/>
      <c r="B40" s="58"/>
      <c r="C40" s="58"/>
      <c r="D40" s="58"/>
      <c r="E40" s="58"/>
      <c r="F40" s="58"/>
      <c r="G40" s="58"/>
      <c r="H40" s="65"/>
      <c r="I40" s="65"/>
    </row>
    <row r="41" spans="1:9" ht="12.75" x14ac:dyDescent="0.2">
      <c r="A41" s="58"/>
      <c r="B41" s="58"/>
      <c r="C41" s="58"/>
      <c r="D41" s="58"/>
      <c r="E41" s="58"/>
      <c r="F41" s="58"/>
      <c r="G41" s="58"/>
      <c r="H41" s="256" t="s">
        <v>336</v>
      </c>
      <c r="I41" s="256"/>
    </row>
    <row r="42" spans="1:9" ht="3" customHeight="1" x14ac:dyDescent="0.2"/>
  </sheetData>
  <sheetProtection password="C79A" sheet="1" objects="1" scenarios="1"/>
  <mergeCells count="38">
    <mergeCell ref="A20:F20"/>
    <mergeCell ref="A21:F21"/>
    <mergeCell ref="A22:F22"/>
    <mergeCell ref="A23:F23"/>
    <mergeCell ref="H3:I3"/>
    <mergeCell ref="A4:I4"/>
    <mergeCell ref="A6:I6"/>
    <mergeCell ref="G14:I14"/>
    <mergeCell ref="D8:I8"/>
    <mergeCell ref="D10:I10"/>
    <mergeCell ref="G13:I13"/>
    <mergeCell ref="B13:C13"/>
    <mergeCell ref="H39:I39"/>
    <mergeCell ref="H41:I41"/>
    <mergeCell ref="F30:I30"/>
    <mergeCell ref="A30:D30"/>
    <mergeCell ref="A31:D31"/>
    <mergeCell ref="F31:I31"/>
    <mergeCell ref="C7:I7"/>
    <mergeCell ref="A7:B7"/>
    <mergeCell ref="A8:B8"/>
    <mergeCell ref="A5:I5"/>
    <mergeCell ref="A16:F16"/>
    <mergeCell ref="A35:E35"/>
    <mergeCell ref="G35:I35"/>
    <mergeCell ref="A24:F24"/>
    <mergeCell ref="A25:F25"/>
    <mergeCell ref="A26:F26"/>
    <mergeCell ref="A28:B28"/>
    <mergeCell ref="A29:B29"/>
    <mergeCell ref="C28:D28"/>
    <mergeCell ref="F29:I29"/>
    <mergeCell ref="F28:I28"/>
    <mergeCell ref="F1:G1"/>
    <mergeCell ref="A17:F17"/>
    <mergeCell ref="A18:F18"/>
    <mergeCell ref="A19:F19"/>
    <mergeCell ref="C9:I9"/>
  </mergeCells>
  <phoneticPr fontId="16" type="noConversion"/>
  <hyperlinks>
    <hyperlink ref="C1" location="Upute!A1" display="Upute"/>
    <hyperlink ref="E1" location="Kontrole!A1" display="Kontrole"/>
    <hyperlink ref="F1" location="ZupOpc!A1" display="Županije i općine"/>
    <hyperlink ref="H1" location="Djelat!A1" display="Djelatnosti"/>
    <hyperlink ref="I1" location="Promjene!A1" display="Promjene"/>
    <hyperlink ref="B1" location="Novosti!A1" display="Upute"/>
    <hyperlink ref="D1" location="Obrazac!A1" display="Obrazac"/>
  </hyperlinks>
  <printOptions horizontalCentered="1"/>
  <pageMargins left="0.78740157480314965" right="0.78740157480314965" top="0.78740157480314965" bottom="0.78740157480314965" header="0.59055118110236227" footer="0.59055118110236227"/>
  <pageSetup paperSize="9" scale="82"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U639"/>
  <sheetViews>
    <sheetView showGridLines="0" showRowColHeaders="0" zoomScaleNormal="100" zoomScaleSheetLayoutView="100" workbookViewId="0">
      <pane ySplit="1" topLeftCell="A2" activePane="bottomLeft" state="frozen"/>
      <selection sqref="A1:B1"/>
      <selection pane="bottomLeft" activeCell="C1" sqref="C1"/>
    </sheetView>
  </sheetViews>
  <sheetFormatPr defaultColWidth="0" defaultRowHeight="12.75" zeroHeight="1" x14ac:dyDescent="0.2"/>
  <cols>
    <col min="1" max="2" width="10.7109375" style="84" customWidth="1"/>
    <col min="3" max="4" width="13.85546875" style="84" customWidth="1"/>
    <col min="5" max="5" width="12.7109375" style="84" customWidth="1"/>
    <col min="6" max="6" width="10.7109375" style="84" customWidth="1"/>
    <col min="7" max="7" width="14.7109375" style="84" customWidth="1"/>
    <col min="8" max="8" width="4.5703125" style="84" customWidth="1"/>
    <col min="9" max="10" width="16.7109375" style="84" customWidth="1"/>
    <col min="11" max="11" width="8.7109375" style="84" customWidth="1"/>
    <col min="12" max="12" width="2.7109375" style="84" customWidth="1"/>
    <col min="13" max="13" width="4" style="84" hidden="1" customWidth="1"/>
    <col min="14" max="14" width="33" style="84" hidden="1" customWidth="1"/>
    <col min="15" max="15" width="0" style="88" hidden="1" customWidth="1"/>
    <col min="16" max="16384" width="0" style="84" hidden="1"/>
  </cols>
  <sheetData>
    <row r="1" spans="1:15" s="86" customFormat="1" ht="36.75" customHeight="1" x14ac:dyDescent="0.2">
      <c r="A1" s="28" t="s">
        <v>310</v>
      </c>
      <c r="B1" s="24" t="s">
        <v>311</v>
      </c>
      <c r="C1" s="24" t="s">
        <v>287</v>
      </c>
      <c r="D1" s="24" t="s">
        <v>295</v>
      </c>
      <c r="E1" s="300" t="s">
        <v>312</v>
      </c>
      <c r="F1" s="301"/>
      <c r="G1" s="317" t="s">
        <v>314</v>
      </c>
      <c r="H1" s="318"/>
      <c r="I1" s="24" t="s">
        <v>313</v>
      </c>
      <c r="J1" s="315" t="s">
        <v>315</v>
      </c>
      <c r="K1" s="316"/>
      <c r="L1" s="84"/>
      <c r="M1" s="84"/>
      <c r="N1" s="84"/>
      <c r="O1" s="85"/>
    </row>
    <row r="2" spans="1:15" s="13" customFormat="1" ht="5.0999999999999996" customHeight="1" x14ac:dyDescent="0.2">
      <c r="A2" s="21"/>
      <c r="B2" s="22"/>
      <c r="C2" s="22"/>
      <c r="D2" s="22"/>
      <c r="E2" s="22"/>
      <c r="F2" s="22"/>
      <c r="G2" s="22"/>
      <c r="H2" s="147"/>
      <c r="I2" s="22"/>
      <c r="J2" s="22"/>
      <c r="K2" s="147"/>
      <c r="L2" s="148"/>
      <c r="O2" s="87"/>
    </row>
    <row r="3" spans="1:15" ht="30" customHeight="1" thickBot="1" x14ac:dyDescent="0.55000000000000004">
      <c r="A3" s="324" t="s">
        <v>341</v>
      </c>
      <c r="B3" s="325"/>
      <c r="C3" s="325"/>
      <c r="D3" s="325"/>
      <c r="E3" s="325"/>
      <c r="F3" s="325"/>
      <c r="G3" s="325"/>
      <c r="H3" s="325"/>
      <c r="I3" s="325"/>
    </row>
    <row r="4" spans="1:15" ht="30" customHeight="1" thickBot="1" x14ac:dyDescent="0.25">
      <c r="A4" s="326" t="s">
        <v>296</v>
      </c>
      <c r="B4" s="327"/>
      <c r="C4" s="327"/>
      <c r="D4" s="327"/>
      <c r="E4" s="327"/>
      <c r="F4" s="327"/>
      <c r="G4" s="327"/>
      <c r="H4" s="327"/>
      <c r="I4" s="328"/>
      <c r="J4" s="322" t="s">
        <v>297</v>
      </c>
      <c r="K4" s="323"/>
    </row>
    <row r="5" spans="1:15" s="89" customFormat="1" ht="35.1" customHeight="1" x14ac:dyDescent="0.25">
      <c r="A5" s="335" t="str">
        <f>IF(K6="","za razdoblje _____________________________________",LOOKUP(K6,Q24:Q26,R24:R26))</f>
        <v>za razdoblje od 1. siječnja do 30. lipnja 2014.</v>
      </c>
      <c r="B5" s="336"/>
      <c r="C5" s="336"/>
      <c r="D5" s="336"/>
      <c r="E5" s="336"/>
      <c r="F5" s="336"/>
      <c r="G5" s="336"/>
      <c r="H5" s="336"/>
      <c r="I5" s="336"/>
      <c r="J5" s="336"/>
      <c r="K5" s="336"/>
      <c r="O5" s="90"/>
    </row>
    <row r="6" spans="1:15" ht="15" customHeight="1" x14ac:dyDescent="0.2">
      <c r="A6" s="307" t="s">
        <v>1</v>
      </c>
      <c r="B6" s="329"/>
      <c r="C6" s="319"/>
      <c r="D6" s="320"/>
      <c r="E6" s="320"/>
      <c r="F6" s="320"/>
      <c r="G6" s="320"/>
      <c r="H6" s="321"/>
      <c r="I6" s="313" t="s">
        <v>79</v>
      </c>
      <c r="J6" s="329"/>
      <c r="K6" s="172" t="s">
        <v>1313</v>
      </c>
    </row>
    <row r="7" spans="1:15" ht="5.0999999999999996" customHeight="1" x14ac:dyDescent="0.2">
      <c r="A7" s="97"/>
      <c r="B7" s="97"/>
      <c r="C7" s="98"/>
      <c r="D7" s="98"/>
      <c r="E7" s="99"/>
      <c r="F7" s="100"/>
      <c r="G7" s="100"/>
      <c r="H7" s="100"/>
      <c r="I7" s="100"/>
      <c r="J7" s="101"/>
      <c r="K7" s="102"/>
    </row>
    <row r="8" spans="1:15" ht="15" customHeight="1" x14ac:dyDescent="0.2">
      <c r="A8" s="307" t="s">
        <v>1107</v>
      </c>
      <c r="B8" s="308"/>
      <c r="C8" s="103"/>
      <c r="D8" s="104" t="s">
        <v>77</v>
      </c>
      <c r="E8" s="149"/>
      <c r="F8" s="104" t="s">
        <v>78</v>
      </c>
      <c r="G8" s="149"/>
      <c r="H8" s="106"/>
      <c r="I8" s="107" t="s">
        <v>206</v>
      </c>
      <c r="J8" s="338">
        <f>PraviPod!G27</f>
        <v>0</v>
      </c>
      <c r="K8" s="339"/>
    </row>
    <row r="9" spans="1:15" ht="5.0999999999999996" customHeight="1" x14ac:dyDescent="0.2">
      <c r="A9" s="108"/>
      <c r="B9" s="108"/>
      <c r="C9" s="98"/>
      <c r="D9" s="98"/>
      <c r="E9" s="100"/>
      <c r="F9" s="100"/>
      <c r="G9" s="100"/>
      <c r="H9" s="100"/>
      <c r="I9" s="100"/>
      <c r="J9" s="101"/>
      <c r="K9" s="109"/>
    </row>
    <row r="10" spans="1:15" ht="15" customHeight="1" x14ac:dyDescent="0.2">
      <c r="A10" s="307" t="s">
        <v>1111</v>
      </c>
      <c r="B10" s="308"/>
      <c r="C10" s="319"/>
      <c r="D10" s="320"/>
      <c r="E10" s="320"/>
      <c r="F10" s="321"/>
      <c r="G10" s="106"/>
      <c r="H10" s="106"/>
      <c r="I10" s="106"/>
      <c r="J10" s="106"/>
      <c r="K10" s="106"/>
    </row>
    <row r="11" spans="1:15" ht="5.0999999999999996" customHeight="1" x14ac:dyDescent="0.2">
      <c r="A11" s="110"/>
      <c r="B11" s="111"/>
      <c r="C11" s="98"/>
      <c r="D11" s="98"/>
      <c r="E11" s="112"/>
      <c r="F11" s="112"/>
      <c r="G11" s="112"/>
      <c r="H11" s="113"/>
      <c r="I11" s="113"/>
      <c r="J11" s="101"/>
      <c r="K11" s="101"/>
    </row>
    <row r="12" spans="1:15" ht="15" customHeight="1" x14ac:dyDescent="0.2">
      <c r="A12" s="307" t="s">
        <v>2</v>
      </c>
      <c r="B12" s="308"/>
      <c r="C12" s="319"/>
      <c r="D12" s="320"/>
      <c r="E12" s="320"/>
      <c r="F12" s="321"/>
      <c r="G12" s="106"/>
      <c r="H12" s="106"/>
      <c r="I12" s="106"/>
      <c r="J12" s="106"/>
      <c r="K12" s="106"/>
    </row>
    <row r="13" spans="1:15" ht="5.0999999999999996" customHeight="1" x14ac:dyDescent="0.2">
      <c r="A13" s="108"/>
      <c r="B13" s="108"/>
      <c r="C13" s="98"/>
      <c r="D13" s="98"/>
      <c r="E13" s="112"/>
      <c r="F13" s="112"/>
      <c r="G13" s="101"/>
      <c r="H13" s="101"/>
      <c r="I13" s="101"/>
      <c r="J13" s="101"/>
      <c r="K13" s="101"/>
    </row>
    <row r="14" spans="1:15" ht="15" customHeight="1" x14ac:dyDescent="0.2">
      <c r="A14" s="307" t="s">
        <v>1229</v>
      </c>
      <c r="B14" s="308"/>
      <c r="C14" s="302"/>
      <c r="D14" s="303"/>
      <c r="E14" s="304"/>
      <c r="G14" s="106"/>
      <c r="H14" s="106"/>
      <c r="I14" s="114" t="str">
        <f>IF(K14&lt;&gt;"","Žup.: " &amp; LOOKUP(K14,Q34:Q54,R34:R54),"")</f>
        <v/>
      </c>
      <c r="J14" s="104" t="s">
        <v>3</v>
      </c>
      <c r="K14" s="115" t="str">
        <f>IF(K16&lt;&gt;"",LOOKUP(K16,M24:M580,O24:O580),"")</f>
        <v/>
      </c>
    </row>
    <row r="15" spans="1:15" ht="5.0999999999999996" customHeight="1" x14ac:dyDescent="0.2">
      <c r="A15" s="108"/>
      <c r="B15" s="108"/>
      <c r="C15" s="98"/>
      <c r="D15" s="98"/>
      <c r="E15" s="112"/>
      <c r="F15" s="112"/>
      <c r="G15" s="112"/>
      <c r="H15" s="113"/>
      <c r="I15" s="113"/>
      <c r="J15" s="101"/>
      <c r="K15" s="116"/>
    </row>
    <row r="16" spans="1:15" ht="15" customHeight="1" x14ac:dyDescent="0.2">
      <c r="A16" s="313" t="s">
        <v>205</v>
      </c>
      <c r="B16" s="329"/>
      <c r="C16" s="117"/>
      <c r="D16" s="106"/>
      <c r="E16" s="106"/>
      <c r="F16" s="106"/>
      <c r="G16" s="106"/>
      <c r="H16" s="106"/>
      <c r="I16" s="114" t="str">
        <f>IF(K16&lt;&gt;"","Općina/grad: " &amp; LOOKUP(K16,M24:M580,N24:N580),"")</f>
        <v/>
      </c>
      <c r="J16" s="104" t="s">
        <v>4</v>
      </c>
      <c r="K16" s="105"/>
    </row>
    <row r="17" spans="1:21" ht="5.0999999999999996" customHeight="1" x14ac:dyDescent="0.2">
      <c r="A17" s="108"/>
      <c r="B17" s="108"/>
      <c r="C17" s="98"/>
      <c r="D17" s="98"/>
      <c r="E17" s="112"/>
      <c r="F17" s="112"/>
      <c r="G17" s="112"/>
      <c r="H17" s="113"/>
      <c r="I17" s="113"/>
      <c r="J17" s="101"/>
      <c r="K17" s="101"/>
    </row>
    <row r="18" spans="1:21" ht="15" customHeight="1" x14ac:dyDescent="0.2">
      <c r="A18" s="313" t="s">
        <v>5</v>
      </c>
      <c r="B18" s="329"/>
      <c r="C18" s="117"/>
      <c r="D18" s="342" t="str">
        <f>IF(C18&lt;&gt;"","Djelatnost: " &amp; LOOKUP(C18,T24:T639,U24:U639),"Djelatnost nije upisana")</f>
        <v>Djelatnost nije upisana</v>
      </c>
      <c r="E18" s="343"/>
      <c r="F18" s="343"/>
      <c r="G18" s="343"/>
      <c r="H18" s="343"/>
      <c r="I18" s="343"/>
      <c r="J18" s="343"/>
      <c r="K18" s="343"/>
    </row>
    <row r="19" spans="1:21" ht="5.0999999999999996" customHeight="1" x14ac:dyDescent="0.2">
      <c r="A19" s="108"/>
      <c r="B19" s="108"/>
      <c r="C19" s="98"/>
      <c r="D19" s="98"/>
      <c r="E19" s="112"/>
      <c r="F19" s="112"/>
      <c r="G19" s="112"/>
      <c r="H19" s="118"/>
      <c r="I19" s="118"/>
      <c r="J19" s="119"/>
      <c r="K19" s="119"/>
    </row>
    <row r="20" spans="1:21" ht="15" customHeight="1" x14ac:dyDescent="0.2">
      <c r="A20" s="313" t="s">
        <v>338</v>
      </c>
      <c r="B20" s="314"/>
      <c r="C20" s="312" t="str">
        <f>IF(Kontrole!J2&gt;0,"Nisu zadovoljene osnovne kontrole!!!",IF(Kontrole!J1&gt;0,"Kontrole zadovoljene, postoje neka upozorenja","Sve su kontrole zadovoljene"))</f>
        <v>Nisu zadovoljene osnovne kontrole!!!</v>
      </c>
      <c r="D20" s="312"/>
      <c r="E20" s="312"/>
      <c r="F20" s="312"/>
      <c r="G20" s="312"/>
      <c r="H20" s="312"/>
      <c r="I20" s="340" t="str">
        <f xml:space="preserve"> "Verzija Excel datoteke: " &amp; MID(PraviPod!G30,1,1) &amp; "." &amp; MID(PraviPod!G30,2,1) &amp; "." &amp; MID(PraviPod!G30,3,1) &amp; "."</f>
        <v>Verzija Excel datoteke: 3.0.0.</v>
      </c>
      <c r="J20" s="341"/>
      <c r="K20" s="341"/>
    </row>
    <row r="21" spans="1:21" ht="5.0999999999999996" customHeight="1" x14ac:dyDescent="0.2">
      <c r="A21" s="120"/>
      <c r="B21" s="120"/>
      <c r="C21" s="121"/>
      <c r="D21" s="121"/>
      <c r="E21" s="121"/>
      <c r="F21" s="121"/>
      <c r="G21" s="121"/>
      <c r="H21" s="122"/>
      <c r="I21" s="122"/>
      <c r="J21" s="123"/>
      <c r="K21" s="123"/>
    </row>
    <row r="22" spans="1:21" ht="24.95" customHeight="1" x14ac:dyDescent="0.2">
      <c r="A22" s="124"/>
      <c r="B22" s="125"/>
      <c r="C22" s="125"/>
      <c r="D22" s="125"/>
      <c r="E22" s="125"/>
      <c r="F22" s="125"/>
      <c r="G22" s="125"/>
      <c r="H22" s="125"/>
      <c r="I22" s="126"/>
      <c r="J22" s="305" t="str">
        <f>"Vrsta posla: " &amp; PraviPod!G31</f>
        <v>Vrsta posla: 707</v>
      </c>
      <c r="K22" s="306"/>
    </row>
    <row r="23" spans="1:21" ht="5.0999999999999996" customHeight="1" x14ac:dyDescent="0.2">
      <c r="A23" s="127"/>
      <c r="B23" s="127"/>
      <c r="C23" s="127"/>
      <c r="D23" s="127"/>
      <c r="E23" s="127"/>
      <c r="F23" s="127"/>
      <c r="G23" s="127"/>
      <c r="H23" s="127"/>
      <c r="I23" s="127"/>
      <c r="J23" s="128"/>
      <c r="K23" s="128"/>
    </row>
    <row r="24" spans="1:21" ht="35.1" customHeight="1" x14ac:dyDescent="0.2">
      <c r="A24" s="129" t="s">
        <v>1249</v>
      </c>
      <c r="B24" s="309" t="s">
        <v>1110</v>
      </c>
      <c r="C24" s="337"/>
      <c r="D24" s="337"/>
      <c r="E24" s="310"/>
      <c r="F24" s="310"/>
      <c r="G24" s="311"/>
      <c r="H24" s="130" t="s">
        <v>1109</v>
      </c>
      <c r="I24" s="131" t="s">
        <v>8</v>
      </c>
      <c r="J24" s="129" t="s">
        <v>1308</v>
      </c>
      <c r="K24" s="129" t="s">
        <v>271</v>
      </c>
      <c r="M24" s="91">
        <v>1</v>
      </c>
      <c r="N24" s="92" t="s">
        <v>344</v>
      </c>
      <c r="O24" s="183">
        <v>16</v>
      </c>
      <c r="Q24" s="94" t="s">
        <v>1313</v>
      </c>
      <c r="R24" s="84" t="s">
        <v>1314</v>
      </c>
      <c r="T24" s="184" t="s">
        <v>600</v>
      </c>
      <c r="U24" s="184" t="s">
        <v>601</v>
      </c>
    </row>
    <row r="25" spans="1:21" ht="12" customHeight="1" x14ac:dyDescent="0.2">
      <c r="A25" s="129">
        <v>1</v>
      </c>
      <c r="B25" s="309">
        <v>2</v>
      </c>
      <c r="C25" s="310"/>
      <c r="D25" s="310"/>
      <c r="E25" s="310"/>
      <c r="F25" s="310"/>
      <c r="G25" s="311"/>
      <c r="H25" s="130">
        <v>3</v>
      </c>
      <c r="I25" s="130">
        <v>4</v>
      </c>
      <c r="J25" s="129">
        <v>5</v>
      </c>
      <c r="K25" s="129">
        <v>6</v>
      </c>
      <c r="M25" s="91">
        <v>2</v>
      </c>
      <c r="N25" s="92" t="s">
        <v>1464</v>
      </c>
      <c r="O25" s="93">
        <v>14</v>
      </c>
      <c r="Q25" s="84" t="s">
        <v>1315</v>
      </c>
      <c r="R25" s="84" t="s">
        <v>1316</v>
      </c>
      <c r="T25" s="95" t="s">
        <v>481</v>
      </c>
      <c r="U25" s="95" t="s">
        <v>482</v>
      </c>
    </row>
    <row r="26" spans="1:21" ht="18" customHeight="1" x14ac:dyDescent="0.2">
      <c r="A26" s="269" t="s">
        <v>722</v>
      </c>
      <c r="B26" s="270"/>
      <c r="C26" s="270"/>
      <c r="D26" s="270"/>
      <c r="E26" s="270"/>
      <c r="F26" s="270"/>
      <c r="G26" s="270"/>
      <c r="H26" s="270"/>
      <c r="I26" s="270"/>
      <c r="J26" s="270"/>
      <c r="K26" s="271"/>
      <c r="M26" s="91">
        <v>3</v>
      </c>
      <c r="N26" s="92" t="s">
        <v>345</v>
      </c>
      <c r="O26" s="93">
        <v>16</v>
      </c>
      <c r="Q26" s="94"/>
      <c r="R26" s="86"/>
      <c r="T26" s="95" t="s">
        <v>483</v>
      </c>
      <c r="U26" s="95" t="s">
        <v>484</v>
      </c>
    </row>
    <row r="27" spans="1:21" ht="14.45" customHeight="1" x14ac:dyDescent="0.2">
      <c r="A27" s="140">
        <v>3</v>
      </c>
      <c r="B27" s="333" t="s">
        <v>415</v>
      </c>
      <c r="C27" s="333"/>
      <c r="D27" s="333"/>
      <c r="E27" s="333"/>
      <c r="F27" s="333"/>
      <c r="G27" s="334"/>
      <c r="H27" s="138">
        <v>1</v>
      </c>
      <c r="I27" s="180">
        <f>I28+I31+I34+I37+I50+I58+I67</f>
        <v>0</v>
      </c>
      <c r="J27" s="180">
        <f>J28+J31+J34+J37+J50+J58+J67</f>
        <v>0</v>
      </c>
      <c r="K27" s="139" t="str">
        <f>IF(I27&gt;0,IF(J27/I27&gt;=100,"&gt;&gt;100",J27/I27*100),"-")</f>
        <v>-</v>
      </c>
      <c r="M27" s="91">
        <v>4</v>
      </c>
      <c r="N27" s="92" t="s">
        <v>185</v>
      </c>
      <c r="O27" s="93">
        <v>8</v>
      </c>
      <c r="T27" s="95" t="s">
        <v>485</v>
      </c>
      <c r="U27" s="95" t="s">
        <v>486</v>
      </c>
    </row>
    <row r="28" spans="1:21" ht="14.45" customHeight="1" x14ac:dyDescent="0.2">
      <c r="A28" s="134">
        <v>31</v>
      </c>
      <c r="B28" s="267" t="s">
        <v>1318</v>
      </c>
      <c r="C28" s="267"/>
      <c r="D28" s="267"/>
      <c r="E28" s="267"/>
      <c r="F28" s="267"/>
      <c r="G28" s="268"/>
      <c r="H28" s="135">
        <v>2</v>
      </c>
      <c r="I28" s="178">
        <f>I29+I30</f>
        <v>0</v>
      </c>
      <c r="J28" s="178">
        <f>J29+J30</f>
        <v>0</v>
      </c>
      <c r="K28" s="136" t="str">
        <f>IF(I28&gt;0,IF(J28/I28&gt;=100,"&gt;&gt;100",J28/I28*100),"-")</f>
        <v>-</v>
      </c>
      <c r="M28" s="91">
        <v>5</v>
      </c>
      <c r="N28" s="92" t="s">
        <v>374</v>
      </c>
      <c r="O28" s="93">
        <v>18</v>
      </c>
      <c r="T28" s="95" t="s">
        <v>487</v>
      </c>
      <c r="U28" s="95" t="s">
        <v>488</v>
      </c>
    </row>
    <row r="29" spans="1:21" ht="14.45" customHeight="1" x14ac:dyDescent="0.2">
      <c r="A29" s="134">
        <v>3111</v>
      </c>
      <c r="B29" s="267" t="s">
        <v>1367</v>
      </c>
      <c r="C29" s="267"/>
      <c r="D29" s="267"/>
      <c r="E29" s="267"/>
      <c r="F29" s="267"/>
      <c r="G29" s="268"/>
      <c r="H29" s="135">
        <v>3</v>
      </c>
      <c r="I29" s="137"/>
      <c r="J29" s="137"/>
      <c r="K29" s="136" t="str">
        <f t="shared" ref="K29:K69" si="0">IF(I29&gt;0,IF(J29/I29&gt;=100,"&gt;&gt;100",J29/I29*100),"-")</f>
        <v>-</v>
      </c>
      <c r="M29" s="91">
        <v>6</v>
      </c>
      <c r="N29" s="92" t="s">
        <v>375</v>
      </c>
      <c r="O29" s="93">
        <v>18</v>
      </c>
      <c r="T29" s="95" t="s">
        <v>489</v>
      </c>
      <c r="U29" s="95" t="s">
        <v>490</v>
      </c>
    </row>
    <row r="30" spans="1:21" ht="14.45" customHeight="1" x14ac:dyDescent="0.2">
      <c r="A30" s="134">
        <v>3112</v>
      </c>
      <c r="B30" s="267" t="s">
        <v>1368</v>
      </c>
      <c r="C30" s="267"/>
      <c r="D30" s="267"/>
      <c r="E30" s="267"/>
      <c r="F30" s="267"/>
      <c r="G30" s="268"/>
      <c r="H30" s="135">
        <v>4</v>
      </c>
      <c r="I30" s="137"/>
      <c r="J30" s="137"/>
      <c r="K30" s="136" t="str">
        <f t="shared" si="0"/>
        <v>-</v>
      </c>
      <c r="M30" s="91">
        <v>7</v>
      </c>
      <c r="N30" s="92" t="s">
        <v>1202</v>
      </c>
      <c r="O30" s="93">
        <v>4</v>
      </c>
      <c r="T30" s="95" t="s">
        <v>491</v>
      </c>
      <c r="U30" s="95" t="s">
        <v>492</v>
      </c>
    </row>
    <row r="31" spans="1:21" ht="14.45" customHeight="1" x14ac:dyDescent="0.2">
      <c r="A31" s="134">
        <v>32</v>
      </c>
      <c r="B31" s="267" t="s">
        <v>1319</v>
      </c>
      <c r="C31" s="267"/>
      <c r="D31" s="267"/>
      <c r="E31" s="267"/>
      <c r="F31" s="267"/>
      <c r="G31" s="268"/>
      <c r="H31" s="135">
        <v>5</v>
      </c>
      <c r="I31" s="178">
        <f>I32+I33</f>
        <v>0</v>
      </c>
      <c r="J31" s="178">
        <f>J32+J33</f>
        <v>0</v>
      </c>
      <c r="K31" s="136" t="str">
        <f t="shared" si="0"/>
        <v>-</v>
      </c>
      <c r="M31" s="91">
        <v>8</v>
      </c>
      <c r="N31" s="92" t="s">
        <v>186</v>
      </c>
      <c r="O31" s="93">
        <v>8</v>
      </c>
      <c r="T31" s="95" t="s">
        <v>493</v>
      </c>
      <c r="U31" s="95" t="s">
        <v>494</v>
      </c>
    </row>
    <row r="32" spans="1:21" ht="14.45" customHeight="1" x14ac:dyDescent="0.2">
      <c r="A32" s="134">
        <v>3211</v>
      </c>
      <c r="B32" s="267" t="s">
        <v>1609</v>
      </c>
      <c r="C32" s="267"/>
      <c r="D32" s="267"/>
      <c r="E32" s="267"/>
      <c r="F32" s="267"/>
      <c r="G32" s="268"/>
      <c r="H32" s="135">
        <v>6</v>
      </c>
      <c r="I32" s="137"/>
      <c r="J32" s="137"/>
      <c r="K32" s="136" t="str">
        <f t="shared" si="0"/>
        <v>-</v>
      </c>
      <c r="M32" s="91">
        <v>9</v>
      </c>
      <c r="N32" s="92" t="s">
        <v>220</v>
      </c>
      <c r="O32" s="93">
        <v>17</v>
      </c>
      <c r="T32" s="95" t="s">
        <v>495</v>
      </c>
      <c r="U32" s="95" t="s">
        <v>496</v>
      </c>
    </row>
    <row r="33" spans="1:21" ht="14.45" customHeight="1" x14ac:dyDescent="0.2">
      <c r="A33" s="134">
        <v>3212</v>
      </c>
      <c r="B33" s="267" t="s">
        <v>1369</v>
      </c>
      <c r="C33" s="267"/>
      <c r="D33" s="267"/>
      <c r="E33" s="267"/>
      <c r="F33" s="267"/>
      <c r="G33" s="268"/>
      <c r="H33" s="135">
        <v>7</v>
      </c>
      <c r="I33" s="137"/>
      <c r="J33" s="137"/>
      <c r="K33" s="136" t="str">
        <f t="shared" si="0"/>
        <v>-</v>
      </c>
      <c r="M33" s="91">
        <v>10</v>
      </c>
      <c r="N33" s="92" t="s">
        <v>1404</v>
      </c>
      <c r="O33" s="93">
        <v>12</v>
      </c>
      <c r="T33" s="95" t="s">
        <v>497</v>
      </c>
      <c r="U33" s="95" t="s">
        <v>498</v>
      </c>
    </row>
    <row r="34" spans="1:21" ht="14.45" customHeight="1" x14ac:dyDescent="0.2">
      <c r="A34" s="134">
        <v>33</v>
      </c>
      <c r="B34" s="267" t="s">
        <v>1320</v>
      </c>
      <c r="C34" s="267"/>
      <c r="D34" s="267"/>
      <c r="E34" s="267"/>
      <c r="F34" s="267"/>
      <c r="G34" s="268"/>
      <c r="H34" s="135">
        <v>8</v>
      </c>
      <c r="I34" s="178">
        <f>I35+I36</f>
        <v>0</v>
      </c>
      <c r="J34" s="178">
        <f>J35+J36</f>
        <v>0</v>
      </c>
      <c r="K34" s="136" t="str">
        <f t="shared" si="0"/>
        <v>-</v>
      </c>
      <c r="M34" s="91">
        <v>11</v>
      </c>
      <c r="N34" s="92" t="s">
        <v>1151</v>
      </c>
      <c r="O34" s="93">
        <v>2</v>
      </c>
      <c r="Q34" s="84">
        <v>1</v>
      </c>
      <c r="R34" s="84" t="s">
        <v>1347</v>
      </c>
      <c r="T34" s="95" t="s">
        <v>499</v>
      </c>
      <c r="U34" s="95" t="s">
        <v>500</v>
      </c>
    </row>
    <row r="35" spans="1:21" ht="14.45" customHeight="1" x14ac:dyDescent="0.2">
      <c r="A35" s="134">
        <v>3311</v>
      </c>
      <c r="B35" s="267" t="s">
        <v>1370</v>
      </c>
      <c r="C35" s="267"/>
      <c r="D35" s="267"/>
      <c r="E35" s="267"/>
      <c r="F35" s="267"/>
      <c r="G35" s="268"/>
      <c r="H35" s="135">
        <v>9</v>
      </c>
      <c r="I35" s="137"/>
      <c r="J35" s="137"/>
      <c r="K35" s="136" t="str">
        <f t="shared" si="0"/>
        <v>-</v>
      </c>
      <c r="M35" s="91">
        <v>12</v>
      </c>
      <c r="N35" s="92" t="s">
        <v>110</v>
      </c>
      <c r="O35" s="93">
        <v>5</v>
      </c>
      <c r="Q35" s="84">
        <v>2</v>
      </c>
      <c r="R35" s="84" t="s">
        <v>1348</v>
      </c>
      <c r="T35" s="95" t="s">
        <v>501</v>
      </c>
      <c r="U35" s="95" t="s">
        <v>502</v>
      </c>
    </row>
    <row r="36" spans="1:21" ht="14.45" customHeight="1" x14ac:dyDescent="0.2">
      <c r="A36" s="134">
        <v>3312</v>
      </c>
      <c r="B36" s="267" t="s">
        <v>1371</v>
      </c>
      <c r="C36" s="267"/>
      <c r="D36" s="267"/>
      <c r="E36" s="267"/>
      <c r="F36" s="267"/>
      <c r="G36" s="268"/>
      <c r="H36" s="135">
        <v>10</v>
      </c>
      <c r="I36" s="137"/>
      <c r="J36" s="137"/>
      <c r="K36" s="136" t="str">
        <f t="shared" si="0"/>
        <v>-</v>
      </c>
      <c r="M36" s="91">
        <v>13</v>
      </c>
      <c r="N36" s="92" t="s">
        <v>1465</v>
      </c>
      <c r="O36" s="93">
        <v>14</v>
      </c>
      <c r="Q36" s="84">
        <v>3</v>
      </c>
      <c r="R36" s="84" t="s">
        <v>1349</v>
      </c>
      <c r="T36" s="95" t="s">
        <v>503</v>
      </c>
      <c r="U36" s="95" t="s">
        <v>504</v>
      </c>
    </row>
    <row r="37" spans="1:21" ht="14.45" customHeight="1" x14ac:dyDescent="0.2">
      <c r="A37" s="134">
        <v>34</v>
      </c>
      <c r="B37" s="267" t="s">
        <v>1321</v>
      </c>
      <c r="C37" s="267"/>
      <c r="D37" s="267"/>
      <c r="E37" s="267"/>
      <c r="F37" s="267"/>
      <c r="G37" s="268"/>
      <c r="H37" s="135">
        <v>11</v>
      </c>
      <c r="I37" s="178">
        <f>I38+I47</f>
        <v>0</v>
      </c>
      <c r="J37" s="178">
        <f>J38+J47</f>
        <v>0</v>
      </c>
      <c r="K37" s="136" t="str">
        <f t="shared" si="0"/>
        <v>-</v>
      </c>
      <c r="M37" s="91">
        <v>15</v>
      </c>
      <c r="N37" s="92" t="s">
        <v>1620</v>
      </c>
      <c r="O37" s="93">
        <v>20</v>
      </c>
      <c r="Q37" s="84">
        <v>4</v>
      </c>
      <c r="R37" s="84" t="s">
        <v>1350</v>
      </c>
      <c r="T37" s="95" t="s">
        <v>505</v>
      </c>
      <c r="U37" s="95" t="s">
        <v>506</v>
      </c>
    </row>
    <row r="38" spans="1:21" ht="14.45" customHeight="1" x14ac:dyDescent="0.2">
      <c r="A38" s="134">
        <v>341</v>
      </c>
      <c r="B38" s="267" t="s">
        <v>1322</v>
      </c>
      <c r="C38" s="267"/>
      <c r="D38" s="267"/>
      <c r="E38" s="267"/>
      <c r="F38" s="267"/>
      <c r="G38" s="268"/>
      <c r="H38" s="135">
        <v>12</v>
      </c>
      <c r="I38" s="178">
        <f>SUM(I39:I46)</f>
        <v>0</v>
      </c>
      <c r="J38" s="178">
        <f>SUM(J39:J46)</f>
        <v>0</v>
      </c>
      <c r="K38" s="136" t="str">
        <f t="shared" si="0"/>
        <v>-</v>
      </c>
      <c r="M38" s="91">
        <v>16</v>
      </c>
      <c r="N38" s="92" t="s">
        <v>1466</v>
      </c>
      <c r="O38" s="93">
        <v>14</v>
      </c>
      <c r="Q38" s="84">
        <v>5</v>
      </c>
      <c r="R38" s="84" t="s">
        <v>1351</v>
      </c>
      <c r="T38" s="95" t="s">
        <v>507</v>
      </c>
      <c r="U38" s="95" t="s">
        <v>508</v>
      </c>
    </row>
    <row r="39" spans="1:21" ht="14.45" customHeight="1" x14ac:dyDescent="0.2">
      <c r="A39" s="134">
        <v>3411</v>
      </c>
      <c r="B39" s="267" t="s">
        <v>1372</v>
      </c>
      <c r="C39" s="267"/>
      <c r="D39" s="267"/>
      <c r="E39" s="267"/>
      <c r="F39" s="267"/>
      <c r="G39" s="268"/>
      <c r="H39" s="135">
        <v>13</v>
      </c>
      <c r="I39" s="137"/>
      <c r="J39" s="137"/>
      <c r="K39" s="136" t="str">
        <f t="shared" si="0"/>
        <v>-</v>
      </c>
      <c r="M39" s="91">
        <v>17</v>
      </c>
      <c r="N39" s="92" t="s">
        <v>1432</v>
      </c>
      <c r="O39" s="93">
        <v>13</v>
      </c>
      <c r="Q39" s="84">
        <v>6</v>
      </c>
      <c r="R39" s="84" t="s">
        <v>1352</v>
      </c>
      <c r="T39" s="95" t="s">
        <v>509</v>
      </c>
      <c r="U39" s="95" t="s">
        <v>510</v>
      </c>
    </row>
    <row r="40" spans="1:21" ht="14.45" customHeight="1" x14ac:dyDescent="0.2">
      <c r="A40" s="134">
        <v>3412</v>
      </c>
      <c r="B40" s="267" t="s">
        <v>1373</v>
      </c>
      <c r="C40" s="267"/>
      <c r="D40" s="267"/>
      <c r="E40" s="267"/>
      <c r="F40" s="267"/>
      <c r="G40" s="268"/>
      <c r="H40" s="135">
        <v>14</v>
      </c>
      <c r="I40" s="137"/>
      <c r="J40" s="137"/>
      <c r="K40" s="136" t="str">
        <f t="shared" si="0"/>
        <v>-</v>
      </c>
      <c r="M40" s="91">
        <v>18</v>
      </c>
      <c r="N40" s="92" t="s">
        <v>162</v>
      </c>
      <c r="O40" s="93">
        <v>7</v>
      </c>
      <c r="Q40" s="84">
        <v>7</v>
      </c>
      <c r="R40" s="84" t="s">
        <v>1353</v>
      </c>
      <c r="T40" s="95" t="s">
        <v>1516</v>
      </c>
      <c r="U40" s="95" t="s">
        <v>1517</v>
      </c>
    </row>
    <row r="41" spans="1:21" ht="14.45" customHeight="1" x14ac:dyDescent="0.2">
      <c r="A41" s="134">
        <v>3413</v>
      </c>
      <c r="B41" s="267" t="s">
        <v>1374</v>
      </c>
      <c r="C41" s="267"/>
      <c r="D41" s="267"/>
      <c r="E41" s="267"/>
      <c r="F41" s="267"/>
      <c r="G41" s="268"/>
      <c r="H41" s="135">
        <v>15</v>
      </c>
      <c r="I41" s="137"/>
      <c r="J41" s="137"/>
      <c r="K41" s="136" t="str">
        <f t="shared" si="0"/>
        <v>-</v>
      </c>
      <c r="M41" s="91">
        <v>19</v>
      </c>
      <c r="N41" s="92" t="s">
        <v>111</v>
      </c>
      <c r="O41" s="93">
        <v>5</v>
      </c>
      <c r="Q41" s="84">
        <v>8</v>
      </c>
      <c r="R41" s="84" t="s">
        <v>1354</v>
      </c>
      <c r="T41" s="95" t="s">
        <v>1518</v>
      </c>
      <c r="U41" s="95" t="s">
        <v>1519</v>
      </c>
    </row>
    <row r="42" spans="1:21" ht="14.45" customHeight="1" x14ac:dyDescent="0.2">
      <c r="A42" s="134">
        <v>3414</v>
      </c>
      <c r="B42" s="267" t="s">
        <v>1375</v>
      </c>
      <c r="C42" s="267"/>
      <c r="D42" s="267"/>
      <c r="E42" s="267"/>
      <c r="F42" s="267"/>
      <c r="G42" s="268"/>
      <c r="H42" s="135">
        <v>16</v>
      </c>
      <c r="I42" s="137"/>
      <c r="J42" s="137"/>
      <c r="K42" s="136" t="str">
        <f t="shared" si="0"/>
        <v>-</v>
      </c>
      <c r="M42" s="91">
        <v>20</v>
      </c>
      <c r="N42" s="92" t="s">
        <v>1433</v>
      </c>
      <c r="O42" s="93">
        <v>13</v>
      </c>
      <c r="Q42" s="84">
        <v>9</v>
      </c>
      <c r="R42" s="84" t="s">
        <v>1355</v>
      </c>
      <c r="T42" s="95" t="s">
        <v>1520</v>
      </c>
      <c r="U42" s="95" t="s">
        <v>1521</v>
      </c>
    </row>
    <row r="43" spans="1:21" ht="14.45" customHeight="1" x14ac:dyDescent="0.2">
      <c r="A43" s="134">
        <v>3415</v>
      </c>
      <c r="B43" s="267" t="s">
        <v>1376</v>
      </c>
      <c r="C43" s="267"/>
      <c r="D43" s="267"/>
      <c r="E43" s="267"/>
      <c r="F43" s="267"/>
      <c r="G43" s="268"/>
      <c r="H43" s="135">
        <v>17</v>
      </c>
      <c r="I43" s="137"/>
      <c r="J43" s="137"/>
      <c r="K43" s="136" t="str">
        <f t="shared" si="0"/>
        <v>-</v>
      </c>
      <c r="M43" s="91">
        <v>21</v>
      </c>
      <c r="N43" s="92" t="s">
        <v>1467</v>
      </c>
      <c r="O43" s="93">
        <v>14</v>
      </c>
      <c r="Q43" s="84">
        <v>10</v>
      </c>
      <c r="R43" s="84" t="s">
        <v>1356</v>
      </c>
      <c r="T43" s="95" t="s">
        <v>1522</v>
      </c>
      <c r="U43" s="95" t="s">
        <v>1523</v>
      </c>
    </row>
    <row r="44" spans="1:21" ht="14.45" customHeight="1" x14ac:dyDescent="0.2">
      <c r="A44" s="134">
        <v>3416</v>
      </c>
      <c r="B44" s="267" t="s">
        <v>1377</v>
      </c>
      <c r="C44" s="267"/>
      <c r="D44" s="267"/>
      <c r="E44" s="267"/>
      <c r="F44" s="267"/>
      <c r="G44" s="268"/>
      <c r="H44" s="135">
        <v>18</v>
      </c>
      <c r="I44" s="137"/>
      <c r="J44" s="137"/>
      <c r="K44" s="136" t="str">
        <f t="shared" si="0"/>
        <v>-</v>
      </c>
      <c r="M44" s="91">
        <v>22</v>
      </c>
      <c r="N44" s="92" t="s">
        <v>1434</v>
      </c>
      <c r="O44" s="93">
        <v>13</v>
      </c>
      <c r="Q44" s="84">
        <v>11</v>
      </c>
      <c r="R44" s="84" t="s">
        <v>1357</v>
      </c>
      <c r="T44" s="95" t="s">
        <v>1524</v>
      </c>
      <c r="U44" s="95" t="s">
        <v>25</v>
      </c>
    </row>
    <row r="45" spans="1:21" ht="14.45" customHeight="1" x14ac:dyDescent="0.2">
      <c r="A45" s="134">
        <v>3417</v>
      </c>
      <c r="B45" s="330" t="s">
        <v>1378</v>
      </c>
      <c r="C45" s="331"/>
      <c r="D45" s="331"/>
      <c r="E45" s="331"/>
      <c r="F45" s="331"/>
      <c r="G45" s="332"/>
      <c r="H45" s="135">
        <v>19</v>
      </c>
      <c r="I45" s="137"/>
      <c r="J45" s="137"/>
      <c r="K45" s="136" t="str">
        <f t="shared" si="0"/>
        <v>-</v>
      </c>
      <c r="M45" s="91">
        <v>23</v>
      </c>
      <c r="N45" s="92" t="s">
        <v>1468</v>
      </c>
      <c r="O45" s="93">
        <v>14</v>
      </c>
      <c r="Q45" s="84">
        <v>12</v>
      </c>
      <c r="R45" s="84" t="s">
        <v>1358</v>
      </c>
      <c r="T45" s="95" t="s">
        <v>1525</v>
      </c>
      <c r="U45" s="95" t="s">
        <v>1526</v>
      </c>
    </row>
    <row r="46" spans="1:21" ht="14.45" customHeight="1" x14ac:dyDescent="0.2">
      <c r="A46" s="134">
        <v>3418</v>
      </c>
      <c r="B46" s="267" t="s">
        <v>1379</v>
      </c>
      <c r="C46" s="267"/>
      <c r="D46" s="267"/>
      <c r="E46" s="267"/>
      <c r="F46" s="267"/>
      <c r="G46" s="268"/>
      <c r="H46" s="135">
        <v>20</v>
      </c>
      <c r="I46" s="137"/>
      <c r="J46" s="137"/>
      <c r="K46" s="136" t="str">
        <f t="shared" si="0"/>
        <v>-</v>
      </c>
      <c r="M46" s="91">
        <v>24</v>
      </c>
      <c r="N46" s="92" t="s">
        <v>163</v>
      </c>
      <c r="O46" s="93">
        <v>7</v>
      </c>
      <c r="Q46" s="84">
        <v>13</v>
      </c>
      <c r="R46" s="84" t="s">
        <v>1359</v>
      </c>
      <c r="T46" s="95" t="s">
        <v>1527</v>
      </c>
      <c r="U46" s="95" t="s">
        <v>24</v>
      </c>
    </row>
    <row r="47" spans="1:21" ht="14.45" customHeight="1" x14ac:dyDescent="0.2">
      <c r="A47" s="134">
        <v>342</v>
      </c>
      <c r="B47" s="267" t="s">
        <v>1323</v>
      </c>
      <c r="C47" s="267"/>
      <c r="D47" s="267"/>
      <c r="E47" s="267"/>
      <c r="F47" s="267"/>
      <c r="G47" s="268"/>
      <c r="H47" s="135">
        <v>21</v>
      </c>
      <c r="I47" s="178">
        <f>I48+I49</f>
        <v>0</v>
      </c>
      <c r="J47" s="178">
        <f>J48+J49</f>
        <v>0</v>
      </c>
      <c r="K47" s="136" t="str">
        <f t="shared" si="0"/>
        <v>-</v>
      </c>
      <c r="M47" s="91">
        <v>25</v>
      </c>
      <c r="N47" s="92" t="s">
        <v>411</v>
      </c>
      <c r="O47" s="93">
        <v>19</v>
      </c>
      <c r="Q47" s="84">
        <v>14</v>
      </c>
      <c r="R47" s="84" t="s">
        <v>1360</v>
      </c>
      <c r="T47" s="95" t="s">
        <v>1528</v>
      </c>
      <c r="U47" s="95" t="s">
        <v>26</v>
      </c>
    </row>
    <row r="48" spans="1:21" ht="14.45" customHeight="1" x14ac:dyDescent="0.2">
      <c r="A48" s="134">
        <v>3421</v>
      </c>
      <c r="B48" s="267" t="s">
        <v>1380</v>
      </c>
      <c r="C48" s="267"/>
      <c r="D48" s="267"/>
      <c r="E48" s="267"/>
      <c r="F48" s="267"/>
      <c r="G48" s="268"/>
      <c r="H48" s="135">
        <v>22</v>
      </c>
      <c r="I48" s="137"/>
      <c r="J48" s="137"/>
      <c r="K48" s="136" t="str">
        <f t="shared" si="0"/>
        <v>-</v>
      </c>
      <c r="M48" s="91">
        <v>26</v>
      </c>
      <c r="N48" s="92" t="s">
        <v>346</v>
      </c>
      <c r="O48" s="93">
        <v>16</v>
      </c>
      <c r="Q48" s="84">
        <v>15</v>
      </c>
      <c r="R48" s="84" t="s">
        <v>1361</v>
      </c>
      <c r="T48" s="95" t="s">
        <v>1529</v>
      </c>
      <c r="U48" s="95" t="s">
        <v>27</v>
      </c>
    </row>
    <row r="49" spans="1:21" ht="14.45" customHeight="1" x14ac:dyDescent="0.2">
      <c r="A49" s="134">
        <v>3422</v>
      </c>
      <c r="B49" s="267" t="s">
        <v>1381</v>
      </c>
      <c r="C49" s="267"/>
      <c r="D49" s="267"/>
      <c r="E49" s="267"/>
      <c r="F49" s="267"/>
      <c r="G49" s="268"/>
      <c r="H49" s="135">
        <v>23</v>
      </c>
      <c r="I49" s="137"/>
      <c r="J49" s="137"/>
      <c r="K49" s="136" t="str">
        <f t="shared" si="0"/>
        <v>-</v>
      </c>
      <c r="M49" s="91">
        <v>27</v>
      </c>
      <c r="N49" s="92" t="s">
        <v>221</v>
      </c>
      <c r="O49" s="93">
        <v>17</v>
      </c>
      <c r="Q49" s="84">
        <v>16</v>
      </c>
      <c r="R49" s="84" t="s">
        <v>1362</v>
      </c>
      <c r="T49" s="95" t="s">
        <v>1530</v>
      </c>
      <c r="U49" s="95" t="s">
        <v>28</v>
      </c>
    </row>
    <row r="50" spans="1:21" ht="14.45" customHeight="1" x14ac:dyDescent="0.2">
      <c r="A50" s="134">
        <v>35</v>
      </c>
      <c r="B50" s="267" t="s">
        <v>1324</v>
      </c>
      <c r="C50" s="267"/>
      <c r="D50" s="267"/>
      <c r="E50" s="267"/>
      <c r="F50" s="267"/>
      <c r="G50" s="268"/>
      <c r="H50" s="135">
        <v>24</v>
      </c>
      <c r="I50" s="178">
        <f>I51+I54+I55+I56+I57</f>
        <v>0</v>
      </c>
      <c r="J50" s="178">
        <f>J51+J54+J55+J56+J57</f>
        <v>0</v>
      </c>
      <c r="K50" s="136" t="str">
        <f t="shared" si="0"/>
        <v>-</v>
      </c>
      <c r="M50" s="91">
        <v>29</v>
      </c>
      <c r="N50" s="92" t="s">
        <v>347</v>
      </c>
      <c r="O50" s="93">
        <v>16</v>
      </c>
      <c r="Q50" s="84">
        <v>17</v>
      </c>
      <c r="R50" s="84" t="s">
        <v>1363</v>
      </c>
      <c r="T50" s="95" t="s">
        <v>1531</v>
      </c>
      <c r="U50" s="95" t="s">
        <v>1532</v>
      </c>
    </row>
    <row r="51" spans="1:21" ht="14.45" customHeight="1" x14ac:dyDescent="0.2">
      <c r="A51" s="134">
        <v>351</v>
      </c>
      <c r="B51" s="267" t="s">
        <v>1325</v>
      </c>
      <c r="C51" s="267"/>
      <c r="D51" s="267"/>
      <c r="E51" s="267"/>
      <c r="F51" s="267"/>
      <c r="G51" s="268"/>
      <c r="H51" s="135">
        <v>25</v>
      </c>
      <c r="I51" s="178">
        <f>I52+I53</f>
        <v>0</v>
      </c>
      <c r="J51" s="178">
        <f>J52+J53</f>
        <v>0</v>
      </c>
      <c r="K51" s="136" t="str">
        <f t="shared" si="0"/>
        <v>-</v>
      </c>
      <c r="M51" s="91">
        <v>30</v>
      </c>
      <c r="N51" s="92" t="s">
        <v>1203</v>
      </c>
      <c r="O51" s="93">
        <v>4</v>
      </c>
      <c r="Q51" s="84">
        <v>18</v>
      </c>
      <c r="R51" s="84" t="s">
        <v>1364</v>
      </c>
      <c r="T51" s="95" t="s">
        <v>1533</v>
      </c>
      <c r="U51" s="95" t="s">
        <v>1534</v>
      </c>
    </row>
    <row r="52" spans="1:21" ht="14.45" customHeight="1" x14ac:dyDescent="0.2">
      <c r="A52" s="134">
        <v>3511</v>
      </c>
      <c r="B52" s="267" t="s">
        <v>1382</v>
      </c>
      <c r="C52" s="267"/>
      <c r="D52" s="267"/>
      <c r="E52" s="267"/>
      <c r="F52" s="267"/>
      <c r="G52" s="268"/>
      <c r="H52" s="135">
        <v>26</v>
      </c>
      <c r="I52" s="137"/>
      <c r="J52" s="137"/>
      <c r="K52" s="136" t="str">
        <f t="shared" si="0"/>
        <v>-</v>
      </c>
      <c r="M52" s="91">
        <v>32</v>
      </c>
      <c r="N52" s="92" t="s">
        <v>348</v>
      </c>
      <c r="O52" s="93">
        <v>16</v>
      </c>
      <c r="Q52" s="84">
        <v>19</v>
      </c>
      <c r="R52" s="84" t="s">
        <v>1365</v>
      </c>
      <c r="T52" s="95" t="s">
        <v>1535</v>
      </c>
      <c r="U52" s="95" t="s">
        <v>1536</v>
      </c>
    </row>
    <row r="53" spans="1:21" ht="14.45" customHeight="1" x14ac:dyDescent="0.2">
      <c r="A53" s="134">
        <v>3512</v>
      </c>
      <c r="B53" s="267" t="s">
        <v>1383</v>
      </c>
      <c r="C53" s="267"/>
      <c r="D53" s="267"/>
      <c r="E53" s="267"/>
      <c r="F53" s="267"/>
      <c r="G53" s="268"/>
      <c r="H53" s="135">
        <v>27</v>
      </c>
      <c r="I53" s="137"/>
      <c r="J53" s="137"/>
      <c r="K53" s="136" t="str">
        <f t="shared" si="0"/>
        <v>-</v>
      </c>
      <c r="M53" s="91">
        <v>33</v>
      </c>
      <c r="N53" s="92" t="s">
        <v>1118</v>
      </c>
      <c r="O53" s="93">
        <v>1</v>
      </c>
      <c r="Q53" s="84">
        <v>20</v>
      </c>
      <c r="R53" s="84" t="s">
        <v>1366</v>
      </c>
      <c r="T53" s="95" t="s">
        <v>1537</v>
      </c>
      <c r="U53" s="95" t="s">
        <v>1538</v>
      </c>
    </row>
    <row r="54" spans="1:21" ht="14.45" customHeight="1" x14ac:dyDescent="0.2">
      <c r="A54" s="134">
        <v>352</v>
      </c>
      <c r="B54" s="267" t="s">
        <v>1326</v>
      </c>
      <c r="C54" s="267"/>
      <c r="D54" s="267"/>
      <c r="E54" s="267"/>
      <c r="F54" s="267"/>
      <c r="G54" s="268"/>
      <c r="H54" s="135">
        <v>28</v>
      </c>
      <c r="I54" s="137"/>
      <c r="J54" s="137"/>
      <c r="K54" s="136" t="str">
        <f t="shared" si="0"/>
        <v>-</v>
      </c>
      <c r="M54" s="91">
        <v>34</v>
      </c>
      <c r="N54" s="92" t="s">
        <v>1119</v>
      </c>
      <c r="O54" s="93">
        <v>1</v>
      </c>
      <c r="Q54" s="84">
        <v>21</v>
      </c>
      <c r="R54" s="84" t="s">
        <v>1095</v>
      </c>
      <c r="T54" s="95" t="s">
        <v>1539</v>
      </c>
      <c r="U54" s="95" t="s">
        <v>1540</v>
      </c>
    </row>
    <row r="55" spans="1:21" ht="14.45" customHeight="1" x14ac:dyDescent="0.2">
      <c r="A55" s="134">
        <v>353</v>
      </c>
      <c r="B55" s="267" t="s">
        <v>1327</v>
      </c>
      <c r="C55" s="267"/>
      <c r="D55" s="267"/>
      <c r="E55" s="267"/>
      <c r="F55" s="267"/>
      <c r="G55" s="268"/>
      <c r="H55" s="135">
        <v>29</v>
      </c>
      <c r="I55" s="137"/>
      <c r="J55" s="137"/>
      <c r="K55" s="136" t="str">
        <f t="shared" si="0"/>
        <v>-</v>
      </c>
      <c r="M55" s="91">
        <v>35</v>
      </c>
      <c r="N55" s="92" t="s">
        <v>1293</v>
      </c>
      <c r="O55" s="93">
        <v>11</v>
      </c>
      <c r="T55" s="95" t="s">
        <v>1541</v>
      </c>
      <c r="U55" s="95" t="s">
        <v>1542</v>
      </c>
    </row>
    <row r="56" spans="1:21" ht="14.45" customHeight="1" x14ac:dyDescent="0.2">
      <c r="A56" s="134">
        <v>354</v>
      </c>
      <c r="B56" s="267" t="s">
        <v>1328</v>
      </c>
      <c r="C56" s="267"/>
      <c r="D56" s="267"/>
      <c r="E56" s="267"/>
      <c r="F56" s="267"/>
      <c r="G56" s="268"/>
      <c r="H56" s="135">
        <v>30</v>
      </c>
      <c r="I56" s="137"/>
      <c r="J56" s="137"/>
      <c r="K56" s="136" t="str">
        <f t="shared" si="0"/>
        <v>-</v>
      </c>
      <c r="M56" s="91">
        <v>36</v>
      </c>
      <c r="N56" s="92" t="s">
        <v>112</v>
      </c>
      <c r="O56" s="93">
        <v>5</v>
      </c>
      <c r="T56" s="95" t="s">
        <v>1543</v>
      </c>
      <c r="U56" s="95" t="s">
        <v>1544</v>
      </c>
    </row>
    <row r="57" spans="1:21" ht="14.45" customHeight="1" x14ac:dyDescent="0.2">
      <c r="A57" s="134">
        <v>355</v>
      </c>
      <c r="B57" s="267" t="s">
        <v>1329</v>
      </c>
      <c r="C57" s="267"/>
      <c r="D57" s="267"/>
      <c r="E57" s="267"/>
      <c r="F57" s="267"/>
      <c r="G57" s="268"/>
      <c r="H57" s="135">
        <v>31</v>
      </c>
      <c r="I57" s="137"/>
      <c r="J57" s="137"/>
      <c r="K57" s="136" t="str">
        <f t="shared" si="0"/>
        <v>-</v>
      </c>
      <c r="M57" s="91">
        <v>37</v>
      </c>
      <c r="N57" s="92" t="s">
        <v>1265</v>
      </c>
      <c r="O57" s="93">
        <v>9</v>
      </c>
      <c r="T57" s="95" t="s">
        <v>1545</v>
      </c>
      <c r="U57" s="95" t="s">
        <v>1546</v>
      </c>
    </row>
    <row r="58" spans="1:21" ht="14.45" customHeight="1" x14ac:dyDescent="0.2">
      <c r="A58" s="134">
        <v>36</v>
      </c>
      <c r="B58" s="267" t="s">
        <v>1330</v>
      </c>
      <c r="C58" s="267"/>
      <c r="D58" s="267"/>
      <c r="E58" s="267"/>
      <c r="F58" s="267"/>
      <c r="G58" s="268"/>
      <c r="H58" s="135">
        <v>32</v>
      </c>
      <c r="I58" s="178">
        <f>I59+I62+I63</f>
        <v>0</v>
      </c>
      <c r="J58" s="178">
        <f>J59+J62+J63</f>
        <v>0</v>
      </c>
      <c r="K58" s="136" t="str">
        <f t="shared" si="0"/>
        <v>-</v>
      </c>
      <c r="M58" s="91">
        <v>38</v>
      </c>
      <c r="N58" s="92" t="s">
        <v>187</v>
      </c>
      <c r="O58" s="93">
        <v>8</v>
      </c>
      <c r="T58" s="95" t="s">
        <v>1547</v>
      </c>
      <c r="U58" s="95" t="s">
        <v>1548</v>
      </c>
    </row>
    <row r="59" spans="1:21" ht="14.45" customHeight="1" x14ac:dyDescent="0.2">
      <c r="A59" s="134">
        <v>361</v>
      </c>
      <c r="B59" s="267" t="s">
        <v>1331</v>
      </c>
      <c r="C59" s="267"/>
      <c r="D59" s="267"/>
      <c r="E59" s="267"/>
      <c r="F59" s="267"/>
      <c r="G59" s="268"/>
      <c r="H59" s="135">
        <v>33</v>
      </c>
      <c r="I59" s="178">
        <f>I60+I61</f>
        <v>0</v>
      </c>
      <c r="J59" s="178">
        <f>J60+J61</f>
        <v>0</v>
      </c>
      <c r="K59" s="136" t="str">
        <f t="shared" si="0"/>
        <v>-</v>
      </c>
      <c r="M59" s="91">
        <v>39</v>
      </c>
      <c r="N59" s="92" t="s">
        <v>1405</v>
      </c>
      <c r="O59" s="93">
        <v>12</v>
      </c>
      <c r="T59" s="95" t="s">
        <v>1549</v>
      </c>
      <c r="U59" s="95" t="s">
        <v>1550</v>
      </c>
    </row>
    <row r="60" spans="1:21" ht="14.45" customHeight="1" x14ac:dyDescent="0.2">
      <c r="A60" s="134">
        <v>3611</v>
      </c>
      <c r="B60" s="267" t="s">
        <v>1384</v>
      </c>
      <c r="C60" s="267"/>
      <c r="D60" s="267"/>
      <c r="E60" s="267"/>
      <c r="F60" s="267"/>
      <c r="G60" s="268"/>
      <c r="H60" s="135">
        <v>34</v>
      </c>
      <c r="I60" s="137"/>
      <c r="J60" s="137"/>
      <c r="K60" s="136" t="str">
        <f t="shared" si="0"/>
        <v>-</v>
      </c>
      <c r="M60" s="91">
        <v>40</v>
      </c>
      <c r="N60" s="92" t="s">
        <v>376</v>
      </c>
      <c r="O60" s="93">
        <v>18</v>
      </c>
      <c r="T60" s="95" t="s">
        <v>1551</v>
      </c>
      <c r="U60" s="95" t="s">
        <v>1552</v>
      </c>
    </row>
    <row r="61" spans="1:21" ht="14.45" customHeight="1" x14ac:dyDescent="0.2">
      <c r="A61" s="134">
        <v>3612</v>
      </c>
      <c r="B61" s="267" t="s">
        <v>1385</v>
      </c>
      <c r="C61" s="267"/>
      <c r="D61" s="267"/>
      <c r="E61" s="267"/>
      <c r="F61" s="267"/>
      <c r="G61" s="268"/>
      <c r="H61" s="135">
        <v>35</v>
      </c>
      <c r="I61" s="137"/>
      <c r="J61" s="137"/>
      <c r="K61" s="136" t="str">
        <f t="shared" si="0"/>
        <v>-</v>
      </c>
      <c r="M61" s="91">
        <v>41</v>
      </c>
      <c r="N61" s="92" t="s">
        <v>1152</v>
      </c>
      <c r="O61" s="93">
        <v>2</v>
      </c>
      <c r="T61" s="95" t="s">
        <v>1553</v>
      </c>
      <c r="U61" s="95" t="s">
        <v>29</v>
      </c>
    </row>
    <row r="62" spans="1:21" ht="14.45" customHeight="1" x14ac:dyDescent="0.2">
      <c r="A62" s="134">
        <v>362</v>
      </c>
      <c r="B62" s="267" t="s">
        <v>1332</v>
      </c>
      <c r="C62" s="267"/>
      <c r="D62" s="267"/>
      <c r="E62" s="267"/>
      <c r="F62" s="267"/>
      <c r="G62" s="268"/>
      <c r="H62" s="135">
        <v>36</v>
      </c>
      <c r="I62" s="137"/>
      <c r="J62" s="137"/>
      <c r="K62" s="136" t="str">
        <f t="shared" si="0"/>
        <v>-</v>
      </c>
      <c r="M62" s="91">
        <v>42</v>
      </c>
      <c r="N62" s="92" t="s">
        <v>377</v>
      </c>
      <c r="O62" s="93">
        <v>18</v>
      </c>
      <c r="T62" s="95" t="s">
        <v>1554</v>
      </c>
      <c r="U62" s="95" t="s">
        <v>1555</v>
      </c>
    </row>
    <row r="63" spans="1:21" ht="14.45" customHeight="1" x14ac:dyDescent="0.2">
      <c r="A63" s="134">
        <v>363</v>
      </c>
      <c r="B63" s="267" t="s">
        <v>1333</v>
      </c>
      <c r="C63" s="267"/>
      <c r="D63" s="267"/>
      <c r="E63" s="267"/>
      <c r="F63" s="267"/>
      <c r="G63" s="268"/>
      <c r="H63" s="135">
        <v>37</v>
      </c>
      <c r="I63" s="178">
        <f>SUM(I64:I66)</f>
        <v>0</v>
      </c>
      <c r="J63" s="178">
        <f>SUM(J64:J66)</f>
        <v>0</v>
      </c>
      <c r="K63" s="136" t="str">
        <f t="shared" si="0"/>
        <v>-</v>
      </c>
      <c r="M63" s="91">
        <v>43</v>
      </c>
      <c r="N63" s="92" t="s">
        <v>378</v>
      </c>
      <c r="O63" s="93">
        <v>18</v>
      </c>
      <c r="T63" s="95" t="s">
        <v>1556</v>
      </c>
      <c r="U63" s="95" t="s">
        <v>1557</v>
      </c>
    </row>
    <row r="64" spans="1:21" ht="14.45" customHeight="1" x14ac:dyDescent="0.2">
      <c r="A64" s="134">
        <v>3631</v>
      </c>
      <c r="B64" s="267" t="s">
        <v>1386</v>
      </c>
      <c r="C64" s="267"/>
      <c r="D64" s="267"/>
      <c r="E64" s="267"/>
      <c r="F64" s="267"/>
      <c r="G64" s="268"/>
      <c r="H64" s="135">
        <v>38</v>
      </c>
      <c r="I64" s="137"/>
      <c r="J64" s="137"/>
      <c r="K64" s="136" t="str">
        <f t="shared" si="0"/>
        <v>-</v>
      </c>
      <c r="M64" s="91">
        <v>44</v>
      </c>
      <c r="N64" s="92" t="s">
        <v>349</v>
      </c>
      <c r="O64" s="93">
        <v>16</v>
      </c>
      <c r="T64" s="95" t="s">
        <v>1558</v>
      </c>
      <c r="U64" s="95" t="s">
        <v>1559</v>
      </c>
    </row>
    <row r="65" spans="1:21" ht="14.45" customHeight="1" x14ac:dyDescent="0.2">
      <c r="A65" s="134">
        <v>3632</v>
      </c>
      <c r="B65" s="267" t="s">
        <v>449</v>
      </c>
      <c r="C65" s="267"/>
      <c r="D65" s="267"/>
      <c r="E65" s="267"/>
      <c r="F65" s="267"/>
      <c r="G65" s="268"/>
      <c r="H65" s="135">
        <v>39</v>
      </c>
      <c r="I65" s="137"/>
      <c r="J65" s="137"/>
      <c r="K65" s="136" t="str">
        <f t="shared" si="0"/>
        <v>-</v>
      </c>
      <c r="M65" s="91">
        <v>46</v>
      </c>
      <c r="N65" s="92" t="s">
        <v>1407</v>
      </c>
      <c r="O65" s="93">
        <v>12</v>
      </c>
      <c r="T65" s="95" t="s">
        <v>1560</v>
      </c>
      <c r="U65" s="95" t="s">
        <v>1561</v>
      </c>
    </row>
    <row r="66" spans="1:21" ht="14.45" customHeight="1" x14ac:dyDescent="0.2">
      <c r="A66" s="134">
        <v>3633</v>
      </c>
      <c r="B66" s="267" t="s">
        <v>450</v>
      </c>
      <c r="C66" s="267"/>
      <c r="D66" s="267"/>
      <c r="E66" s="267"/>
      <c r="F66" s="267"/>
      <c r="G66" s="268"/>
      <c r="H66" s="135">
        <v>40</v>
      </c>
      <c r="I66" s="137"/>
      <c r="J66" s="137"/>
      <c r="K66" s="136" t="str">
        <f t="shared" si="0"/>
        <v>-</v>
      </c>
      <c r="M66" s="91">
        <v>47</v>
      </c>
      <c r="N66" s="92" t="s">
        <v>379</v>
      </c>
      <c r="O66" s="93">
        <v>18</v>
      </c>
      <c r="T66" s="95" t="s">
        <v>1562</v>
      </c>
      <c r="U66" s="95" t="s">
        <v>1563</v>
      </c>
    </row>
    <row r="67" spans="1:21" ht="14.45" customHeight="1" x14ac:dyDescent="0.2">
      <c r="A67" s="134">
        <v>37</v>
      </c>
      <c r="B67" s="267" t="s">
        <v>412</v>
      </c>
      <c r="C67" s="267"/>
      <c r="D67" s="267"/>
      <c r="E67" s="267"/>
      <c r="F67" s="267"/>
      <c r="G67" s="268"/>
      <c r="H67" s="135">
        <v>41</v>
      </c>
      <c r="I67" s="178">
        <f>I68+I69</f>
        <v>0</v>
      </c>
      <c r="J67" s="178">
        <f>J68+J69</f>
        <v>0</v>
      </c>
      <c r="K67" s="136" t="str">
        <f t="shared" si="0"/>
        <v>-</v>
      </c>
      <c r="M67" s="91">
        <v>48</v>
      </c>
      <c r="N67" s="92" t="s">
        <v>114</v>
      </c>
      <c r="O67" s="93">
        <v>5</v>
      </c>
      <c r="T67" s="95" t="s">
        <v>1564</v>
      </c>
      <c r="U67" s="95" t="s">
        <v>1565</v>
      </c>
    </row>
    <row r="68" spans="1:21" ht="14.45" customHeight="1" x14ac:dyDescent="0.2">
      <c r="A68" s="134">
        <v>3711</v>
      </c>
      <c r="B68" s="267" t="s">
        <v>413</v>
      </c>
      <c r="C68" s="267"/>
      <c r="D68" s="267"/>
      <c r="E68" s="267"/>
      <c r="F68" s="267"/>
      <c r="G68" s="268"/>
      <c r="H68" s="135">
        <v>42</v>
      </c>
      <c r="I68" s="137"/>
      <c r="J68" s="137"/>
      <c r="K68" s="136" t="str">
        <f t="shared" si="0"/>
        <v>-</v>
      </c>
      <c r="M68" s="91">
        <v>49</v>
      </c>
      <c r="N68" s="92" t="s">
        <v>1204</v>
      </c>
      <c r="O68" s="93">
        <v>4</v>
      </c>
      <c r="T68" s="95" t="s">
        <v>1566</v>
      </c>
      <c r="U68" s="95" t="s">
        <v>1567</v>
      </c>
    </row>
    <row r="69" spans="1:21" ht="14.45" customHeight="1" x14ac:dyDescent="0.2">
      <c r="A69" s="134">
        <v>3712</v>
      </c>
      <c r="B69" s="267" t="s">
        <v>414</v>
      </c>
      <c r="C69" s="267"/>
      <c r="D69" s="267"/>
      <c r="E69" s="267"/>
      <c r="F69" s="267"/>
      <c r="G69" s="268"/>
      <c r="H69" s="135">
        <v>43</v>
      </c>
      <c r="I69" s="137"/>
      <c r="J69" s="137"/>
      <c r="K69" s="136" t="str">
        <f t="shared" si="0"/>
        <v>-</v>
      </c>
      <c r="M69" s="91">
        <v>50</v>
      </c>
      <c r="N69" s="92" t="s">
        <v>223</v>
      </c>
      <c r="O69" s="93">
        <v>17</v>
      </c>
      <c r="T69" s="95" t="s">
        <v>1568</v>
      </c>
      <c r="U69" s="95" t="s">
        <v>1569</v>
      </c>
    </row>
    <row r="70" spans="1:21" ht="18" customHeight="1" x14ac:dyDescent="0.2">
      <c r="A70" s="269" t="s">
        <v>724</v>
      </c>
      <c r="B70" s="270"/>
      <c r="C70" s="270"/>
      <c r="D70" s="270"/>
      <c r="E70" s="270"/>
      <c r="F70" s="270"/>
      <c r="G70" s="270"/>
      <c r="H70" s="270"/>
      <c r="I70" s="270"/>
      <c r="J70" s="270"/>
      <c r="K70" s="271"/>
      <c r="M70" s="91">
        <v>51</v>
      </c>
      <c r="N70" s="92" t="s">
        <v>1500</v>
      </c>
      <c r="O70" s="93">
        <v>15</v>
      </c>
      <c r="T70" s="95" t="s">
        <v>1570</v>
      </c>
      <c r="U70" s="95" t="s">
        <v>1571</v>
      </c>
    </row>
    <row r="71" spans="1:21" ht="14.45" customHeight="1" x14ac:dyDescent="0.2">
      <c r="A71" s="134" t="s">
        <v>9</v>
      </c>
      <c r="B71" s="267" t="s">
        <v>416</v>
      </c>
      <c r="C71" s="267"/>
      <c r="D71" s="267"/>
      <c r="E71" s="267"/>
      <c r="F71" s="267"/>
      <c r="G71" s="268"/>
      <c r="H71" s="135">
        <v>44</v>
      </c>
      <c r="I71" s="178">
        <f>I72+I84+I125+I126+I137+I142+I153</f>
        <v>0</v>
      </c>
      <c r="J71" s="178">
        <f>J72+J84+J125+J126+J137+J142+J153</f>
        <v>0</v>
      </c>
      <c r="K71" s="136" t="str">
        <f t="shared" ref="K71:K97" si="1">IF(I71&gt;0,IF(J71/I71&gt;=100,"&gt;&gt;100",J71/I71*100),"-")</f>
        <v>-</v>
      </c>
      <c r="M71" s="91">
        <v>52</v>
      </c>
      <c r="N71" s="92" t="s">
        <v>188</v>
      </c>
      <c r="O71" s="93">
        <v>8</v>
      </c>
      <c r="T71" s="95" t="s">
        <v>1572</v>
      </c>
      <c r="U71" s="95" t="s">
        <v>1573</v>
      </c>
    </row>
    <row r="72" spans="1:21" ht="14.45" customHeight="1" x14ac:dyDescent="0.2">
      <c r="A72" s="134" t="s">
        <v>10</v>
      </c>
      <c r="B72" s="267" t="s">
        <v>417</v>
      </c>
      <c r="C72" s="267"/>
      <c r="D72" s="267"/>
      <c r="E72" s="267"/>
      <c r="F72" s="267"/>
      <c r="G72" s="268"/>
      <c r="H72" s="135">
        <v>45</v>
      </c>
      <c r="I72" s="178">
        <f>I73+I78+I79</f>
        <v>0</v>
      </c>
      <c r="J72" s="178">
        <f>J73+J78+J79</f>
        <v>0</v>
      </c>
      <c r="K72" s="136" t="str">
        <f t="shared" si="1"/>
        <v>-</v>
      </c>
      <c r="M72" s="91">
        <v>53</v>
      </c>
      <c r="N72" s="92" t="s">
        <v>189</v>
      </c>
      <c r="O72" s="93">
        <v>8</v>
      </c>
      <c r="T72" s="95" t="s">
        <v>1574</v>
      </c>
      <c r="U72" s="95" t="s">
        <v>1575</v>
      </c>
    </row>
    <row r="73" spans="1:21" ht="14.45" customHeight="1" x14ac:dyDescent="0.2">
      <c r="A73" s="134">
        <v>411</v>
      </c>
      <c r="B73" s="267" t="s">
        <v>418</v>
      </c>
      <c r="C73" s="267"/>
      <c r="D73" s="267"/>
      <c r="E73" s="267"/>
      <c r="F73" s="267"/>
      <c r="G73" s="268"/>
      <c r="H73" s="135">
        <v>46</v>
      </c>
      <c r="I73" s="178">
        <f>SUM(I74:I77)</f>
        <v>0</v>
      </c>
      <c r="J73" s="178">
        <f>SUM(J74:J77)</f>
        <v>0</v>
      </c>
      <c r="K73" s="136" t="str">
        <f t="shared" si="1"/>
        <v>-</v>
      </c>
      <c r="M73" s="91">
        <v>54</v>
      </c>
      <c r="N73" s="92" t="s">
        <v>1277</v>
      </c>
      <c r="O73" s="93">
        <v>10</v>
      </c>
      <c r="T73" s="95" t="s">
        <v>1576</v>
      </c>
      <c r="U73" s="95" t="s">
        <v>1577</v>
      </c>
    </row>
    <row r="74" spans="1:21" ht="14.45" customHeight="1" x14ac:dyDescent="0.2">
      <c r="A74" s="134">
        <v>4111</v>
      </c>
      <c r="B74" s="267" t="s">
        <v>451</v>
      </c>
      <c r="C74" s="267"/>
      <c r="D74" s="267"/>
      <c r="E74" s="267"/>
      <c r="F74" s="267"/>
      <c r="G74" s="268"/>
      <c r="H74" s="135">
        <v>47</v>
      </c>
      <c r="I74" s="137"/>
      <c r="J74" s="137"/>
      <c r="K74" s="136" t="str">
        <f t="shared" si="1"/>
        <v>-</v>
      </c>
      <c r="M74" s="91">
        <v>55</v>
      </c>
      <c r="N74" s="92" t="s">
        <v>190</v>
      </c>
      <c r="O74" s="93">
        <v>8</v>
      </c>
      <c r="T74" s="95" t="s">
        <v>1578</v>
      </c>
      <c r="U74" s="95" t="s">
        <v>1579</v>
      </c>
    </row>
    <row r="75" spans="1:21" ht="14.45" customHeight="1" x14ac:dyDescent="0.2">
      <c r="A75" s="134">
        <v>4112</v>
      </c>
      <c r="B75" s="267" t="s">
        <v>452</v>
      </c>
      <c r="C75" s="267"/>
      <c r="D75" s="267"/>
      <c r="E75" s="267"/>
      <c r="F75" s="267"/>
      <c r="G75" s="268"/>
      <c r="H75" s="135">
        <v>48</v>
      </c>
      <c r="I75" s="137"/>
      <c r="J75" s="137"/>
      <c r="K75" s="136" t="str">
        <f t="shared" si="1"/>
        <v>-</v>
      </c>
      <c r="M75" s="91">
        <v>56</v>
      </c>
      <c r="N75" s="92" t="s">
        <v>1278</v>
      </c>
      <c r="O75" s="93">
        <v>10</v>
      </c>
      <c r="T75" s="95" t="s">
        <v>1580</v>
      </c>
      <c r="U75" s="95" t="s">
        <v>1581</v>
      </c>
    </row>
    <row r="76" spans="1:21" ht="14.45" customHeight="1" x14ac:dyDescent="0.2">
      <c r="A76" s="134">
        <v>4113</v>
      </c>
      <c r="B76" s="267" t="s">
        <v>453</v>
      </c>
      <c r="C76" s="267"/>
      <c r="D76" s="267"/>
      <c r="E76" s="267"/>
      <c r="F76" s="267"/>
      <c r="G76" s="268"/>
      <c r="H76" s="135">
        <v>49</v>
      </c>
      <c r="I76" s="137"/>
      <c r="J76" s="137"/>
      <c r="K76" s="136" t="str">
        <f t="shared" si="1"/>
        <v>-</v>
      </c>
      <c r="M76" s="91">
        <v>57</v>
      </c>
      <c r="N76" s="92" t="s">
        <v>1279</v>
      </c>
      <c r="O76" s="93">
        <v>10</v>
      </c>
      <c r="T76" s="95" t="s">
        <v>1582</v>
      </c>
      <c r="U76" s="95" t="s">
        <v>1583</v>
      </c>
    </row>
    <row r="77" spans="1:21" ht="14.45" customHeight="1" x14ac:dyDescent="0.2">
      <c r="A77" s="134">
        <v>4114</v>
      </c>
      <c r="B77" s="267" t="s">
        <v>454</v>
      </c>
      <c r="C77" s="267"/>
      <c r="D77" s="267"/>
      <c r="E77" s="267"/>
      <c r="F77" s="267"/>
      <c r="G77" s="268"/>
      <c r="H77" s="135">
        <v>50</v>
      </c>
      <c r="I77" s="137"/>
      <c r="J77" s="137"/>
      <c r="K77" s="136" t="str">
        <f t="shared" si="1"/>
        <v>-</v>
      </c>
      <c r="M77" s="91">
        <v>58</v>
      </c>
      <c r="N77" s="92" t="s">
        <v>1294</v>
      </c>
      <c r="O77" s="93">
        <v>11</v>
      </c>
      <c r="T77" s="95" t="s">
        <v>1584</v>
      </c>
      <c r="U77" s="95" t="s">
        <v>1585</v>
      </c>
    </row>
    <row r="78" spans="1:21" ht="14.45" customHeight="1" x14ac:dyDescent="0.2">
      <c r="A78" s="134">
        <v>412</v>
      </c>
      <c r="B78" s="267" t="s">
        <v>1334</v>
      </c>
      <c r="C78" s="267"/>
      <c r="D78" s="267"/>
      <c r="E78" s="267"/>
      <c r="F78" s="267"/>
      <c r="G78" s="268"/>
      <c r="H78" s="135">
        <v>51</v>
      </c>
      <c r="I78" s="137"/>
      <c r="J78" s="137"/>
      <c r="K78" s="136" t="str">
        <f t="shared" si="1"/>
        <v>-</v>
      </c>
      <c r="M78" s="91">
        <v>60</v>
      </c>
      <c r="N78" s="92" t="s">
        <v>1621</v>
      </c>
      <c r="O78" s="93">
        <v>20</v>
      </c>
      <c r="T78" s="95" t="s">
        <v>1586</v>
      </c>
      <c r="U78" s="95" t="s">
        <v>558</v>
      </c>
    </row>
    <row r="79" spans="1:21" ht="14.45" customHeight="1" x14ac:dyDescent="0.2">
      <c r="A79" s="134">
        <v>413</v>
      </c>
      <c r="B79" s="267" t="s">
        <v>419</v>
      </c>
      <c r="C79" s="267"/>
      <c r="D79" s="267"/>
      <c r="E79" s="267"/>
      <c r="F79" s="267"/>
      <c r="G79" s="268"/>
      <c r="H79" s="135">
        <v>52</v>
      </c>
      <c r="I79" s="178">
        <f>SUM(I80:I83)</f>
        <v>0</v>
      </c>
      <c r="J79" s="178">
        <f>SUM(J80:J83)</f>
        <v>0</v>
      </c>
      <c r="K79" s="136" t="str">
        <f t="shared" si="1"/>
        <v>-</v>
      </c>
      <c r="M79" s="91">
        <v>61</v>
      </c>
      <c r="N79" s="92" t="s">
        <v>191</v>
      </c>
      <c r="O79" s="93">
        <v>8</v>
      </c>
      <c r="T79" s="95" t="s">
        <v>559</v>
      </c>
      <c r="U79" s="95" t="s">
        <v>560</v>
      </c>
    </row>
    <row r="80" spans="1:21" ht="14.45" customHeight="1" x14ac:dyDescent="0.2">
      <c r="A80" s="134">
        <v>4131</v>
      </c>
      <c r="B80" s="267" t="s">
        <v>455</v>
      </c>
      <c r="C80" s="267"/>
      <c r="D80" s="267"/>
      <c r="E80" s="267"/>
      <c r="F80" s="267"/>
      <c r="G80" s="268"/>
      <c r="H80" s="135">
        <v>53</v>
      </c>
      <c r="I80" s="137"/>
      <c r="J80" s="137"/>
      <c r="K80" s="136" t="str">
        <f t="shared" si="1"/>
        <v>-</v>
      </c>
      <c r="M80" s="91">
        <v>63</v>
      </c>
      <c r="N80" s="92" t="s">
        <v>164</v>
      </c>
      <c r="O80" s="93">
        <v>7</v>
      </c>
      <c r="T80" s="95" t="s">
        <v>561</v>
      </c>
      <c r="U80" s="95" t="s">
        <v>562</v>
      </c>
    </row>
    <row r="81" spans="1:21" ht="14.45" customHeight="1" x14ac:dyDescent="0.2">
      <c r="A81" s="134">
        <v>4132</v>
      </c>
      <c r="B81" s="267" t="s">
        <v>456</v>
      </c>
      <c r="C81" s="267"/>
      <c r="D81" s="267"/>
      <c r="E81" s="267"/>
      <c r="F81" s="267"/>
      <c r="G81" s="268"/>
      <c r="H81" s="135">
        <v>54</v>
      </c>
      <c r="I81" s="137"/>
      <c r="J81" s="137"/>
      <c r="K81" s="136" t="str">
        <f t="shared" si="1"/>
        <v>-</v>
      </c>
      <c r="M81" s="91">
        <v>64</v>
      </c>
      <c r="N81" s="92" t="s">
        <v>1469</v>
      </c>
      <c r="O81" s="93">
        <v>14</v>
      </c>
      <c r="T81" s="95" t="s">
        <v>563</v>
      </c>
      <c r="U81" s="95" t="s">
        <v>30</v>
      </c>
    </row>
    <row r="82" spans="1:21" ht="14.45" customHeight="1" x14ac:dyDescent="0.2">
      <c r="A82" s="134">
        <v>4133</v>
      </c>
      <c r="B82" s="267" t="s">
        <v>420</v>
      </c>
      <c r="C82" s="267"/>
      <c r="D82" s="267"/>
      <c r="E82" s="267"/>
      <c r="F82" s="267"/>
      <c r="G82" s="268"/>
      <c r="H82" s="135">
        <v>55</v>
      </c>
      <c r="I82" s="137"/>
      <c r="J82" s="137"/>
      <c r="K82" s="136" t="str">
        <f t="shared" si="1"/>
        <v>-</v>
      </c>
      <c r="M82" s="91">
        <v>65</v>
      </c>
      <c r="N82" s="92" t="s">
        <v>1470</v>
      </c>
      <c r="O82" s="93">
        <v>14</v>
      </c>
      <c r="T82" s="95" t="s">
        <v>564</v>
      </c>
      <c r="U82" s="95" t="s">
        <v>565</v>
      </c>
    </row>
    <row r="83" spans="1:21" ht="14.45" customHeight="1" x14ac:dyDescent="0.2">
      <c r="A83" s="134">
        <v>4134</v>
      </c>
      <c r="B83" s="267" t="s">
        <v>421</v>
      </c>
      <c r="C83" s="267"/>
      <c r="D83" s="267"/>
      <c r="E83" s="267"/>
      <c r="F83" s="267"/>
      <c r="G83" s="268"/>
      <c r="H83" s="135">
        <v>56</v>
      </c>
      <c r="I83" s="137"/>
      <c r="J83" s="137"/>
      <c r="K83" s="136" t="str">
        <f t="shared" si="1"/>
        <v>-</v>
      </c>
      <c r="M83" s="91">
        <v>66</v>
      </c>
      <c r="N83" s="92" t="s">
        <v>1471</v>
      </c>
      <c r="O83" s="93">
        <v>14</v>
      </c>
      <c r="T83" s="95" t="s">
        <v>566</v>
      </c>
      <c r="U83" s="95" t="s">
        <v>31</v>
      </c>
    </row>
    <row r="84" spans="1:21" ht="14.45" customHeight="1" x14ac:dyDescent="0.2">
      <c r="A84" s="134">
        <v>42</v>
      </c>
      <c r="B84" s="267" t="s">
        <v>422</v>
      </c>
      <c r="C84" s="267"/>
      <c r="D84" s="267"/>
      <c r="E84" s="267"/>
      <c r="F84" s="267"/>
      <c r="G84" s="268"/>
      <c r="H84" s="135">
        <v>57</v>
      </c>
      <c r="I84" s="178">
        <f>I85+I89+I94+I99+I104+I114+I119</f>
        <v>0</v>
      </c>
      <c r="J84" s="178">
        <f>J85+J89+J94+J99+J104+J114+J119</f>
        <v>0</v>
      </c>
      <c r="K84" s="136" t="str">
        <f t="shared" si="1"/>
        <v>-</v>
      </c>
      <c r="M84" s="91">
        <v>67</v>
      </c>
      <c r="N84" s="92" t="s">
        <v>165</v>
      </c>
      <c r="O84" s="93">
        <v>7</v>
      </c>
      <c r="T84" s="95" t="s">
        <v>567</v>
      </c>
      <c r="U84" s="95" t="s">
        <v>32</v>
      </c>
    </row>
    <row r="85" spans="1:21" ht="14.45" customHeight="1" x14ac:dyDescent="0.2">
      <c r="A85" s="134">
        <v>421</v>
      </c>
      <c r="B85" s="267" t="s">
        <v>423</v>
      </c>
      <c r="C85" s="267"/>
      <c r="D85" s="267"/>
      <c r="E85" s="267"/>
      <c r="F85" s="267"/>
      <c r="G85" s="268"/>
      <c r="H85" s="135">
        <v>58</v>
      </c>
      <c r="I85" s="178">
        <f>SUM(I86:I88)</f>
        <v>0</v>
      </c>
      <c r="J85" s="178">
        <f>SUM(J86:J88)</f>
        <v>0</v>
      </c>
      <c r="K85" s="136" t="str">
        <f t="shared" si="1"/>
        <v>-</v>
      </c>
      <c r="M85" s="91">
        <v>68</v>
      </c>
      <c r="N85" s="92" t="s">
        <v>1408</v>
      </c>
      <c r="O85" s="93">
        <v>12</v>
      </c>
      <c r="T85" s="95" t="s">
        <v>568</v>
      </c>
      <c r="U85" s="95" t="s">
        <v>569</v>
      </c>
    </row>
    <row r="86" spans="1:21" ht="14.45" customHeight="1" x14ac:dyDescent="0.2">
      <c r="A86" s="134">
        <v>4211</v>
      </c>
      <c r="B86" s="267" t="s">
        <v>11</v>
      </c>
      <c r="C86" s="267"/>
      <c r="D86" s="267"/>
      <c r="E86" s="267"/>
      <c r="F86" s="267"/>
      <c r="G86" s="268"/>
      <c r="H86" s="135">
        <v>59</v>
      </c>
      <c r="I86" s="137"/>
      <c r="J86" s="137"/>
      <c r="K86" s="136" t="str">
        <f t="shared" si="1"/>
        <v>-</v>
      </c>
      <c r="M86" s="91">
        <v>69</v>
      </c>
      <c r="N86" s="92" t="s">
        <v>192</v>
      </c>
      <c r="O86" s="93">
        <v>8</v>
      </c>
      <c r="T86" s="95" t="s">
        <v>570</v>
      </c>
      <c r="U86" s="95" t="s">
        <v>571</v>
      </c>
    </row>
    <row r="87" spans="1:21" ht="14.45" customHeight="1" x14ac:dyDescent="0.2">
      <c r="A87" s="134">
        <v>4212</v>
      </c>
      <c r="B87" s="267" t="s">
        <v>1602</v>
      </c>
      <c r="C87" s="267"/>
      <c r="D87" s="267"/>
      <c r="E87" s="267"/>
      <c r="F87" s="267"/>
      <c r="G87" s="268"/>
      <c r="H87" s="135">
        <v>60</v>
      </c>
      <c r="I87" s="137"/>
      <c r="J87" s="137"/>
      <c r="K87" s="136" t="str">
        <f t="shared" si="1"/>
        <v>-</v>
      </c>
      <c r="M87" s="91">
        <v>70</v>
      </c>
      <c r="N87" s="92" t="s">
        <v>1153</v>
      </c>
      <c r="O87" s="93">
        <v>2</v>
      </c>
      <c r="T87" s="95" t="s">
        <v>572</v>
      </c>
      <c r="U87" s="95" t="s">
        <v>573</v>
      </c>
    </row>
    <row r="88" spans="1:21" ht="14.45" customHeight="1" x14ac:dyDescent="0.2">
      <c r="A88" s="134">
        <v>4213</v>
      </c>
      <c r="B88" s="267" t="s">
        <v>1335</v>
      </c>
      <c r="C88" s="267"/>
      <c r="D88" s="267"/>
      <c r="E88" s="267"/>
      <c r="F88" s="267"/>
      <c r="G88" s="268"/>
      <c r="H88" s="135">
        <v>61</v>
      </c>
      <c r="I88" s="137"/>
      <c r="J88" s="137"/>
      <c r="K88" s="136" t="str">
        <f t="shared" si="1"/>
        <v>-</v>
      </c>
      <c r="M88" s="91">
        <v>71</v>
      </c>
      <c r="N88" s="92" t="s">
        <v>166</v>
      </c>
      <c r="O88" s="93">
        <v>7</v>
      </c>
      <c r="T88" s="95" t="s">
        <v>574</v>
      </c>
      <c r="U88" s="95" t="s">
        <v>575</v>
      </c>
    </row>
    <row r="89" spans="1:21" ht="14.45" customHeight="1" x14ac:dyDescent="0.2">
      <c r="A89" s="134">
        <v>422</v>
      </c>
      <c r="B89" s="297" t="s">
        <v>424</v>
      </c>
      <c r="C89" s="298"/>
      <c r="D89" s="298"/>
      <c r="E89" s="298"/>
      <c r="F89" s="298"/>
      <c r="G89" s="299"/>
      <c r="H89" s="135">
        <v>62</v>
      </c>
      <c r="I89" s="178">
        <f>SUM(I90:I93)</f>
        <v>0</v>
      </c>
      <c r="J89" s="178">
        <f>SUM(J90:J93)</f>
        <v>0</v>
      </c>
      <c r="K89" s="136" t="str">
        <f t="shared" si="1"/>
        <v>-</v>
      </c>
      <c r="M89" s="91">
        <v>72</v>
      </c>
      <c r="N89" s="92" t="s">
        <v>224</v>
      </c>
      <c r="O89" s="93">
        <v>17</v>
      </c>
      <c r="T89" s="95" t="s">
        <v>576</v>
      </c>
      <c r="U89" s="95" t="s">
        <v>33</v>
      </c>
    </row>
    <row r="90" spans="1:21" ht="14.45" customHeight="1" x14ac:dyDescent="0.2">
      <c r="A90" s="134">
        <v>4221</v>
      </c>
      <c r="B90" s="267" t="s">
        <v>1336</v>
      </c>
      <c r="C90" s="267"/>
      <c r="D90" s="267"/>
      <c r="E90" s="267"/>
      <c r="F90" s="267"/>
      <c r="G90" s="268"/>
      <c r="H90" s="135">
        <v>63</v>
      </c>
      <c r="I90" s="137"/>
      <c r="J90" s="137"/>
      <c r="K90" s="136" t="str">
        <f t="shared" si="1"/>
        <v>-</v>
      </c>
      <c r="M90" s="91">
        <v>74</v>
      </c>
      <c r="N90" s="92" t="s">
        <v>193</v>
      </c>
      <c r="O90" s="93">
        <v>8</v>
      </c>
      <c r="T90" s="95" t="s">
        <v>577</v>
      </c>
      <c r="U90" s="95" t="s">
        <v>578</v>
      </c>
    </row>
    <row r="91" spans="1:21" ht="14.45" customHeight="1" x14ac:dyDescent="0.2">
      <c r="A91" s="134">
        <v>4222</v>
      </c>
      <c r="B91" s="267" t="s">
        <v>1337</v>
      </c>
      <c r="C91" s="267"/>
      <c r="D91" s="267"/>
      <c r="E91" s="267"/>
      <c r="F91" s="267"/>
      <c r="G91" s="268"/>
      <c r="H91" s="135">
        <v>64</v>
      </c>
      <c r="I91" s="137"/>
      <c r="J91" s="137"/>
      <c r="K91" s="136" t="str">
        <f t="shared" si="1"/>
        <v>-</v>
      </c>
      <c r="M91" s="91">
        <v>75</v>
      </c>
      <c r="N91" s="92" t="s">
        <v>1623</v>
      </c>
      <c r="O91" s="93">
        <v>20</v>
      </c>
      <c r="T91" s="95" t="s">
        <v>579</v>
      </c>
      <c r="U91" s="95" t="s">
        <v>34</v>
      </c>
    </row>
    <row r="92" spans="1:21" ht="14.45" customHeight="1" x14ac:dyDescent="0.2">
      <c r="A92" s="134">
        <v>4223</v>
      </c>
      <c r="B92" s="267" t="s">
        <v>1338</v>
      </c>
      <c r="C92" s="267"/>
      <c r="D92" s="267"/>
      <c r="E92" s="267"/>
      <c r="F92" s="267"/>
      <c r="G92" s="268"/>
      <c r="H92" s="135">
        <v>65</v>
      </c>
      <c r="I92" s="137"/>
      <c r="J92" s="137"/>
      <c r="K92" s="136" t="str">
        <f t="shared" si="1"/>
        <v>-</v>
      </c>
      <c r="M92" s="91">
        <v>77</v>
      </c>
      <c r="N92" s="92" t="s">
        <v>222</v>
      </c>
      <c r="O92" s="93">
        <v>17</v>
      </c>
      <c r="T92" s="95" t="s">
        <v>580</v>
      </c>
      <c r="U92" s="95" t="s">
        <v>581</v>
      </c>
    </row>
    <row r="93" spans="1:21" ht="14.45" customHeight="1" x14ac:dyDescent="0.2">
      <c r="A93" s="134">
        <v>4224</v>
      </c>
      <c r="B93" s="267" t="s">
        <v>1339</v>
      </c>
      <c r="C93" s="267"/>
      <c r="D93" s="267"/>
      <c r="E93" s="267"/>
      <c r="F93" s="267"/>
      <c r="G93" s="268"/>
      <c r="H93" s="135">
        <v>66</v>
      </c>
      <c r="I93" s="137"/>
      <c r="J93" s="137"/>
      <c r="K93" s="136" t="str">
        <f t="shared" si="1"/>
        <v>-</v>
      </c>
      <c r="M93" s="91">
        <v>78</v>
      </c>
      <c r="N93" s="92" t="s">
        <v>1624</v>
      </c>
      <c r="O93" s="93">
        <v>20</v>
      </c>
      <c r="T93" s="95" t="s">
        <v>582</v>
      </c>
      <c r="U93" s="95" t="s">
        <v>583</v>
      </c>
    </row>
    <row r="94" spans="1:21" ht="14.45" customHeight="1" x14ac:dyDescent="0.2">
      <c r="A94" s="134">
        <v>423</v>
      </c>
      <c r="B94" s="267" t="s">
        <v>425</v>
      </c>
      <c r="C94" s="267"/>
      <c r="D94" s="267"/>
      <c r="E94" s="267"/>
      <c r="F94" s="267"/>
      <c r="G94" s="268"/>
      <c r="H94" s="135">
        <v>67</v>
      </c>
      <c r="I94" s="178">
        <f>SUM(I95:I98)</f>
        <v>0</v>
      </c>
      <c r="J94" s="178">
        <f>SUM(J95:J98)</f>
        <v>0</v>
      </c>
      <c r="K94" s="136" t="str">
        <f t="shared" si="1"/>
        <v>-</v>
      </c>
      <c r="M94" s="91">
        <v>79</v>
      </c>
      <c r="N94" s="92" t="s">
        <v>1154</v>
      </c>
      <c r="O94" s="93">
        <v>2</v>
      </c>
      <c r="T94" s="95" t="s">
        <v>584</v>
      </c>
      <c r="U94" s="95" t="s">
        <v>585</v>
      </c>
    </row>
    <row r="95" spans="1:21" ht="14.45" customHeight="1" x14ac:dyDescent="0.2">
      <c r="A95" s="134">
        <v>4231</v>
      </c>
      <c r="B95" s="267" t="s">
        <v>1340</v>
      </c>
      <c r="C95" s="267"/>
      <c r="D95" s="267"/>
      <c r="E95" s="267"/>
      <c r="F95" s="267"/>
      <c r="G95" s="268"/>
      <c r="H95" s="135">
        <v>68</v>
      </c>
      <c r="I95" s="137"/>
      <c r="J95" s="137"/>
      <c r="K95" s="136" t="str">
        <f t="shared" si="1"/>
        <v>-</v>
      </c>
      <c r="M95" s="91">
        <v>80</v>
      </c>
      <c r="N95" s="92" t="s">
        <v>115</v>
      </c>
      <c r="O95" s="93">
        <v>5</v>
      </c>
      <c r="T95" s="95" t="s">
        <v>586</v>
      </c>
      <c r="U95" s="95" t="s">
        <v>35</v>
      </c>
    </row>
    <row r="96" spans="1:21" ht="14.45" customHeight="1" x14ac:dyDescent="0.2">
      <c r="A96" s="134">
        <v>4232</v>
      </c>
      <c r="B96" s="267" t="s">
        <v>1337</v>
      </c>
      <c r="C96" s="267"/>
      <c r="D96" s="267"/>
      <c r="E96" s="267"/>
      <c r="F96" s="267"/>
      <c r="G96" s="268"/>
      <c r="H96" s="135">
        <v>69</v>
      </c>
      <c r="I96" s="137"/>
      <c r="J96" s="137"/>
      <c r="K96" s="136" t="str">
        <f t="shared" si="1"/>
        <v>-</v>
      </c>
      <c r="M96" s="91">
        <v>81</v>
      </c>
      <c r="N96" s="92" t="s">
        <v>1409</v>
      </c>
      <c r="O96" s="93">
        <v>12</v>
      </c>
      <c r="T96" s="95" t="s">
        <v>587</v>
      </c>
      <c r="U96" s="95" t="s">
        <v>588</v>
      </c>
    </row>
    <row r="97" spans="1:21" ht="14.45" customHeight="1" x14ac:dyDescent="0.2">
      <c r="A97" s="134">
        <v>4233</v>
      </c>
      <c r="B97" s="267" t="s">
        <v>1338</v>
      </c>
      <c r="C97" s="267"/>
      <c r="D97" s="267"/>
      <c r="E97" s="267"/>
      <c r="F97" s="267"/>
      <c r="G97" s="268"/>
      <c r="H97" s="135">
        <v>70</v>
      </c>
      <c r="I97" s="137"/>
      <c r="J97" s="137"/>
      <c r="K97" s="136" t="str">
        <f t="shared" si="1"/>
        <v>-</v>
      </c>
      <c r="M97" s="91">
        <v>82</v>
      </c>
      <c r="N97" s="92" t="s">
        <v>1625</v>
      </c>
      <c r="O97" s="93">
        <v>20</v>
      </c>
      <c r="T97" s="95" t="s">
        <v>589</v>
      </c>
      <c r="U97" s="95" t="s">
        <v>36</v>
      </c>
    </row>
    <row r="98" spans="1:21" ht="14.45" customHeight="1" x14ac:dyDescent="0.2">
      <c r="A98" s="134">
        <v>4234</v>
      </c>
      <c r="B98" s="267" t="s">
        <v>1339</v>
      </c>
      <c r="C98" s="267"/>
      <c r="D98" s="267"/>
      <c r="E98" s="267"/>
      <c r="F98" s="267"/>
      <c r="G98" s="268"/>
      <c r="H98" s="135">
        <v>71</v>
      </c>
      <c r="I98" s="137"/>
      <c r="J98" s="137"/>
      <c r="K98" s="136" t="str">
        <f t="shared" ref="K98:K165" si="2">IF(I98&gt;0,IF(J98/I98&gt;=100,"&gt;&gt;100",J98/I98*100),"-")</f>
        <v>-</v>
      </c>
      <c r="M98" s="91">
        <v>83</v>
      </c>
      <c r="N98" s="92" t="s">
        <v>1183</v>
      </c>
      <c r="O98" s="93">
        <v>3</v>
      </c>
      <c r="T98" s="95" t="s">
        <v>590</v>
      </c>
      <c r="U98" s="95" t="s">
        <v>591</v>
      </c>
    </row>
    <row r="99" spans="1:21" ht="14.45" customHeight="1" x14ac:dyDescent="0.2">
      <c r="A99" s="134">
        <v>424</v>
      </c>
      <c r="B99" s="267" t="s">
        <v>426</v>
      </c>
      <c r="C99" s="267"/>
      <c r="D99" s="267"/>
      <c r="E99" s="267"/>
      <c r="F99" s="267"/>
      <c r="G99" s="268"/>
      <c r="H99" s="135">
        <v>72</v>
      </c>
      <c r="I99" s="178">
        <f>SUM(I100:I103)</f>
        <v>0</v>
      </c>
      <c r="J99" s="178">
        <f>SUM(J100:J103)</f>
        <v>0</v>
      </c>
      <c r="K99" s="136" t="str">
        <f t="shared" si="2"/>
        <v>-</v>
      </c>
      <c r="M99" s="91">
        <v>84</v>
      </c>
      <c r="N99" s="92" t="s">
        <v>1266</v>
      </c>
      <c r="O99" s="93">
        <v>9</v>
      </c>
      <c r="T99" s="95" t="s">
        <v>592</v>
      </c>
      <c r="U99" s="95" t="s">
        <v>593</v>
      </c>
    </row>
    <row r="100" spans="1:21" ht="14.45" customHeight="1" x14ac:dyDescent="0.2">
      <c r="A100" s="134">
        <v>4241</v>
      </c>
      <c r="B100" s="267" t="s">
        <v>1336</v>
      </c>
      <c r="C100" s="267"/>
      <c r="D100" s="267"/>
      <c r="E100" s="267"/>
      <c r="F100" s="267"/>
      <c r="G100" s="268"/>
      <c r="H100" s="135">
        <v>73</v>
      </c>
      <c r="I100" s="137"/>
      <c r="J100" s="137"/>
      <c r="K100" s="136" t="str">
        <f t="shared" si="2"/>
        <v>-</v>
      </c>
      <c r="M100" s="91">
        <v>85</v>
      </c>
      <c r="N100" s="92" t="s">
        <v>116</v>
      </c>
      <c r="O100" s="93">
        <v>5</v>
      </c>
      <c r="T100" s="95" t="s">
        <v>594</v>
      </c>
      <c r="U100" s="95" t="s">
        <v>595</v>
      </c>
    </row>
    <row r="101" spans="1:21" ht="14.45" customHeight="1" x14ac:dyDescent="0.2">
      <c r="A101" s="134">
        <v>4242</v>
      </c>
      <c r="B101" s="267" t="s">
        <v>1337</v>
      </c>
      <c r="C101" s="267"/>
      <c r="D101" s="267"/>
      <c r="E101" s="267"/>
      <c r="F101" s="267"/>
      <c r="G101" s="268"/>
      <c r="H101" s="135">
        <v>74</v>
      </c>
      <c r="I101" s="137"/>
      <c r="J101" s="137"/>
      <c r="K101" s="136" t="str">
        <f t="shared" si="2"/>
        <v>-</v>
      </c>
      <c r="M101" s="91">
        <v>86</v>
      </c>
      <c r="N101" s="92" t="s">
        <v>1473</v>
      </c>
      <c r="O101" s="93">
        <v>14</v>
      </c>
      <c r="T101" s="95" t="s">
        <v>596</v>
      </c>
      <c r="U101" s="95" t="s">
        <v>597</v>
      </c>
    </row>
    <row r="102" spans="1:21" ht="14.45" customHeight="1" x14ac:dyDescent="0.2">
      <c r="A102" s="134">
        <v>4243</v>
      </c>
      <c r="B102" s="267" t="s">
        <v>1338</v>
      </c>
      <c r="C102" s="267"/>
      <c r="D102" s="267"/>
      <c r="E102" s="267"/>
      <c r="F102" s="267"/>
      <c r="G102" s="268"/>
      <c r="H102" s="135">
        <v>75</v>
      </c>
      <c r="I102" s="137"/>
      <c r="J102" s="137"/>
      <c r="K102" s="136" t="str">
        <f t="shared" si="2"/>
        <v>-</v>
      </c>
      <c r="M102" s="91">
        <v>87</v>
      </c>
      <c r="N102" s="92" t="s">
        <v>241</v>
      </c>
      <c r="O102" s="93">
        <v>17</v>
      </c>
      <c r="T102" s="95" t="s">
        <v>1645</v>
      </c>
      <c r="U102" s="95" t="s">
        <v>1646</v>
      </c>
    </row>
    <row r="103" spans="1:21" ht="14.45" customHeight="1" x14ac:dyDescent="0.2">
      <c r="A103" s="134">
        <v>4244</v>
      </c>
      <c r="B103" s="267" t="s">
        <v>1341</v>
      </c>
      <c r="C103" s="267"/>
      <c r="D103" s="267"/>
      <c r="E103" s="267"/>
      <c r="F103" s="267"/>
      <c r="G103" s="268"/>
      <c r="H103" s="135">
        <v>76</v>
      </c>
      <c r="I103" s="137"/>
      <c r="J103" s="137"/>
      <c r="K103" s="136" t="str">
        <f t="shared" si="2"/>
        <v>-</v>
      </c>
      <c r="M103" s="91">
        <v>88</v>
      </c>
      <c r="N103" s="92" t="s">
        <v>1239</v>
      </c>
      <c r="O103" s="93">
        <v>17</v>
      </c>
      <c r="T103" s="95" t="s">
        <v>1647</v>
      </c>
      <c r="U103" s="95" t="s">
        <v>1648</v>
      </c>
    </row>
    <row r="104" spans="1:21" ht="14.45" customHeight="1" x14ac:dyDescent="0.2">
      <c r="A104" s="134">
        <v>425</v>
      </c>
      <c r="B104" s="267" t="s">
        <v>427</v>
      </c>
      <c r="C104" s="267"/>
      <c r="D104" s="267"/>
      <c r="E104" s="267"/>
      <c r="F104" s="267"/>
      <c r="G104" s="268"/>
      <c r="H104" s="135">
        <v>77</v>
      </c>
      <c r="I104" s="178">
        <f>SUM(I105:I113)</f>
        <v>0</v>
      </c>
      <c r="J104" s="178">
        <f>SUM(J105:J113)</f>
        <v>0</v>
      </c>
      <c r="K104" s="136" t="str">
        <f t="shared" si="2"/>
        <v>-</v>
      </c>
      <c r="M104" s="91">
        <v>89</v>
      </c>
      <c r="N104" s="92" t="s">
        <v>1626</v>
      </c>
      <c r="O104" s="93">
        <v>20</v>
      </c>
      <c r="T104" s="95" t="s">
        <v>1649</v>
      </c>
      <c r="U104" s="95" t="s">
        <v>1650</v>
      </c>
    </row>
    <row r="105" spans="1:21" ht="14.45" customHeight="1" x14ac:dyDescent="0.2">
      <c r="A105" s="134">
        <v>4251</v>
      </c>
      <c r="B105" s="267" t="s">
        <v>457</v>
      </c>
      <c r="C105" s="267"/>
      <c r="D105" s="267"/>
      <c r="E105" s="267"/>
      <c r="F105" s="267"/>
      <c r="G105" s="268"/>
      <c r="H105" s="135">
        <v>78</v>
      </c>
      <c r="I105" s="137"/>
      <c r="J105" s="137"/>
      <c r="K105" s="136" t="str">
        <f t="shared" si="2"/>
        <v>-</v>
      </c>
      <c r="M105" s="91">
        <v>90</v>
      </c>
      <c r="N105" s="92" t="s">
        <v>1205</v>
      </c>
      <c r="O105" s="93">
        <v>4</v>
      </c>
      <c r="T105" s="95" t="s">
        <v>1651</v>
      </c>
      <c r="U105" s="95" t="s">
        <v>1652</v>
      </c>
    </row>
    <row r="106" spans="1:21" ht="14.45" customHeight="1" x14ac:dyDescent="0.2">
      <c r="A106" s="134">
        <v>4252</v>
      </c>
      <c r="B106" s="267" t="s">
        <v>458</v>
      </c>
      <c r="C106" s="267"/>
      <c r="D106" s="267"/>
      <c r="E106" s="267"/>
      <c r="F106" s="267"/>
      <c r="G106" s="268"/>
      <c r="H106" s="135">
        <v>79</v>
      </c>
      <c r="I106" s="137"/>
      <c r="J106" s="137"/>
      <c r="K106" s="136" t="str">
        <f t="shared" si="2"/>
        <v>-</v>
      </c>
      <c r="M106" s="91">
        <v>91</v>
      </c>
      <c r="N106" s="92" t="s">
        <v>1474</v>
      </c>
      <c r="O106" s="93">
        <v>14</v>
      </c>
      <c r="T106" s="95" t="s">
        <v>1653</v>
      </c>
      <c r="U106" s="95" t="s">
        <v>1654</v>
      </c>
    </row>
    <row r="107" spans="1:21" ht="14.45" customHeight="1" x14ac:dyDescent="0.2">
      <c r="A107" s="134">
        <v>4253</v>
      </c>
      <c r="B107" s="267" t="s">
        <v>459</v>
      </c>
      <c r="C107" s="267"/>
      <c r="D107" s="267"/>
      <c r="E107" s="267"/>
      <c r="F107" s="267"/>
      <c r="G107" s="268"/>
      <c r="H107" s="135">
        <v>80</v>
      </c>
      <c r="I107" s="137"/>
      <c r="J107" s="137"/>
      <c r="K107" s="136" t="str">
        <f t="shared" si="2"/>
        <v>-</v>
      </c>
      <c r="M107" s="91">
        <v>92</v>
      </c>
      <c r="N107" s="92" t="s">
        <v>350</v>
      </c>
      <c r="O107" s="93">
        <v>16</v>
      </c>
      <c r="T107" s="95" t="s">
        <v>1655</v>
      </c>
      <c r="U107" s="95" t="s">
        <v>1656</v>
      </c>
    </row>
    <row r="108" spans="1:21" ht="14.45" customHeight="1" x14ac:dyDescent="0.2">
      <c r="A108" s="134">
        <v>4254</v>
      </c>
      <c r="B108" s="267" t="s">
        <v>460</v>
      </c>
      <c r="C108" s="267"/>
      <c r="D108" s="267"/>
      <c r="E108" s="267"/>
      <c r="F108" s="267"/>
      <c r="G108" s="268"/>
      <c r="H108" s="135">
        <v>81</v>
      </c>
      <c r="I108" s="137"/>
      <c r="J108" s="137"/>
      <c r="K108" s="136" t="str">
        <f t="shared" si="2"/>
        <v>-</v>
      </c>
      <c r="M108" s="91">
        <v>94</v>
      </c>
      <c r="N108" s="92" t="s">
        <v>1475</v>
      </c>
      <c r="O108" s="93">
        <v>14</v>
      </c>
      <c r="T108" s="95" t="s">
        <v>1657</v>
      </c>
      <c r="U108" s="95" t="s">
        <v>47</v>
      </c>
    </row>
    <row r="109" spans="1:21" ht="14.45" customHeight="1" x14ac:dyDescent="0.2">
      <c r="A109" s="134">
        <v>4255</v>
      </c>
      <c r="B109" s="267" t="s">
        <v>461</v>
      </c>
      <c r="C109" s="267"/>
      <c r="D109" s="267"/>
      <c r="E109" s="267"/>
      <c r="F109" s="267"/>
      <c r="G109" s="268"/>
      <c r="H109" s="135">
        <v>82</v>
      </c>
      <c r="I109" s="137"/>
      <c r="J109" s="137"/>
      <c r="K109" s="136" t="str">
        <f t="shared" si="2"/>
        <v>-</v>
      </c>
      <c r="M109" s="91">
        <v>95</v>
      </c>
      <c r="N109" s="92" t="s">
        <v>1501</v>
      </c>
      <c r="O109" s="93">
        <v>15</v>
      </c>
      <c r="T109" s="95" t="s">
        <v>1658</v>
      </c>
      <c r="U109" s="95" t="s">
        <v>48</v>
      </c>
    </row>
    <row r="110" spans="1:21" ht="14.45" customHeight="1" x14ac:dyDescent="0.2">
      <c r="A110" s="134">
        <v>4256</v>
      </c>
      <c r="B110" s="267" t="s">
        <v>462</v>
      </c>
      <c r="C110" s="267"/>
      <c r="D110" s="267"/>
      <c r="E110" s="267"/>
      <c r="F110" s="267"/>
      <c r="G110" s="268"/>
      <c r="H110" s="135">
        <v>83</v>
      </c>
      <c r="I110" s="137"/>
      <c r="J110" s="137"/>
      <c r="K110" s="136" t="str">
        <f t="shared" si="2"/>
        <v>-</v>
      </c>
      <c r="M110" s="91">
        <v>96</v>
      </c>
      <c r="N110" s="92" t="s">
        <v>138</v>
      </c>
      <c r="O110" s="93">
        <v>6</v>
      </c>
      <c r="T110" s="95" t="s">
        <v>1659</v>
      </c>
      <c r="U110" s="95" t="s">
        <v>1660</v>
      </c>
    </row>
    <row r="111" spans="1:21" ht="14.45" customHeight="1" x14ac:dyDescent="0.2">
      <c r="A111" s="134">
        <v>4257</v>
      </c>
      <c r="B111" s="267" t="s">
        <v>1606</v>
      </c>
      <c r="C111" s="267"/>
      <c r="D111" s="267"/>
      <c r="E111" s="267"/>
      <c r="F111" s="267"/>
      <c r="G111" s="268"/>
      <c r="H111" s="135">
        <v>84</v>
      </c>
      <c r="I111" s="137"/>
      <c r="J111" s="137"/>
      <c r="K111" s="136" t="str">
        <f t="shared" si="2"/>
        <v>-</v>
      </c>
      <c r="M111" s="91">
        <v>97</v>
      </c>
      <c r="N111" s="92" t="s">
        <v>1120</v>
      </c>
      <c r="O111" s="93">
        <v>1</v>
      </c>
      <c r="T111" s="95" t="s">
        <v>1661</v>
      </c>
      <c r="U111" s="95" t="s">
        <v>1662</v>
      </c>
    </row>
    <row r="112" spans="1:21" ht="14.45" customHeight="1" x14ac:dyDescent="0.2">
      <c r="A112" s="134">
        <v>4258</v>
      </c>
      <c r="B112" s="267" t="s">
        <v>463</v>
      </c>
      <c r="C112" s="267"/>
      <c r="D112" s="267"/>
      <c r="E112" s="267"/>
      <c r="F112" s="267"/>
      <c r="G112" s="268"/>
      <c r="H112" s="135">
        <v>85</v>
      </c>
      <c r="I112" s="137"/>
      <c r="J112" s="137"/>
      <c r="K112" s="136" t="str">
        <f t="shared" si="2"/>
        <v>-</v>
      </c>
      <c r="M112" s="91">
        <v>98</v>
      </c>
      <c r="N112" s="92" t="s">
        <v>1590</v>
      </c>
      <c r="O112" s="93">
        <v>19</v>
      </c>
      <c r="T112" s="95" t="s">
        <v>1663</v>
      </c>
      <c r="U112" s="95" t="s">
        <v>1664</v>
      </c>
    </row>
    <row r="113" spans="1:21" ht="14.45" customHeight="1" x14ac:dyDescent="0.2">
      <c r="A113" s="134">
        <v>4259</v>
      </c>
      <c r="B113" s="267" t="s">
        <v>464</v>
      </c>
      <c r="C113" s="267"/>
      <c r="D113" s="267"/>
      <c r="E113" s="267"/>
      <c r="F113" s="267"/>
      <c r="G113" s="268"/>
      <c r="H113" s="135">
        <v>86</v>
      </c>
      <c r="I113" s="137"/>
      <c r="J113" s="137"/>
      <c r="K113" s="136" t="str">
        <f t="shared" si="2"/>
        <v>-</v>
      </c>
      <c r="M113" s="91">
        <v>99</v>
      </c>
      <c r="N113" s="92" t="s">
        <v>1206</v>
      </c>
      <c r="O113" s="93">
        <v>4</v>
      </c>
      <c r="T113" s="95" t="s">
        <v>1665</v>
      </c>
      <c r="U113" s="95" t="s">
        <v>1666</v>
      </c>
    </row>
    <row r="114" spans="1:21" ht="14.45" customHeight="1" x14ac:dyDescent="0.2">
      <c r="A114" s="134">
        <v>426</v>
      </c>
      <c r="B114" s="267" t="s">
        <v>428</v>
      </c>
      <c r="C114" s="267"/>
      <c r="D114" s="267"/>
      <c r="E114" s="267"/>
      <c r="F114" s="267"/>
      <c r="G114" s="268"/>
      <c r="H114" s="135">
        <v>87</v>
      </c>
      <c r="I114" s="178">
        <f>SUM(I115:I118)</f>
        <v>0</v>
      </c>
      <c r="J114" s="178">
        <f>SUM(J115:J118)</f>
        <v>0</v>
      </c>
      <c r="K114" s="136" t="str">
        <f t="shared" si="2"/>
        <v>-</v>
      </c>
      <c r="M114" s="91">
        <v>100</v>
      </c>
      <c r="N114" s="92" t="s">
        <v>225</v>
      </c>
      <c r="O114" s="93">
        <v>17</v>
      </c>
      <c r="T114" s="95" t="s">
        <v>1667</v>
      </c>
      <c r="U114" s="95" t="s">
        <v>1223</v>
      </c>
    </row>
    <row r="115" spans="1:21" ht="14.45" customHeight="1" x14ac:dyDescent="0.2">
      <c r="A115" s="134">
        <v>4261</v>
      </c>
      <c r="B115" s="267" t="s">
        <v>1603</v>
      </c>
      <c r="C115" s="267"/>
      <c r="D115" s="267"/>
      <c r="E115" s="267"/>
      <c r="F115" s="267"/>
      <c r="G115" s="268"/>
      <c r="H115" s="135">
        <v>88</v>
      </c>
      <c r="I115" s="137"/>
      <c r="J115" s="137"/>
      <c r="K115" s="136" t="str">
        <f t="shared" si="2"/>
        <v>-</v>
      </c>
      <c r="M115" s="91">
        <v>101</v>
      </c>
      <c r="N115" s="92" t="s">
        <v>1122</v>
      </c>
      <c r="O115" s="93">
        <v>1</v>
      </c>
      <c r="T115" s="95" t="s">
        <v>1668</v>
      </c>
      <c r="U115" s="95" t="s">
        <v>1224</v>
      </c>
    </row>
    <row r="116" spans="1:21" ht="14.45" customHeight="1" x14ac:dyDescent="0.2">
      <c r="A116" s="134">
        <v>4262</v>
      </c>
      <c r="B116" s="267" t="s">
        <v>1604</v>
      </c>
      <c r="C116" s="267"/>
      <c r="D116" s="267"/>
      <c r="E116" s="267"/>
      <c r="F116" s="267"/>
      <c r="G116" s="268"/>
      <c r="H116" s="135">
        <v>89</v>
      </c>
      <c r="I116" s="137"/>
      <c r="J116" s="137"/>
      <c r="K116" s="136" t="str">
        <f t="shared" si="2"/>
        <v>-</v>
      </c>
      <c r="M116" s="91">
        <v>102</v>
      </c>
      <c r="N116" s="92" t="s">
        <v>1184</v>
      </c>
      <c r="O116" s="93">
        <v>3</v>
      </c>
      <c r="T116" s="95" t="s">
        <v>1669</v>
      </c>
      <c r="U116" s="95" t="s">
        <v>1675</v>
      </c>
    </row>
    <row r="117" spans="1:21" ht="14.45" customHeight="1" x14ac:dyDescent="0.2">
      <c r="A117" s="134">
        <v>4263</v>
      </c>
      <c r="B117" s="267" t="s">
        <v>1605</v>
      </c>
      <c r="C117" s="267"/>
      <c r="D117" s="267"/>
      <c r="E117" s="267"/>
      <c r="F117" s="267"/>
      <c r="G117" s="268"/>
      <c r="H117" s="135">
        <v>90</v>
      </c>
      <c r="I117" s="137"/>
      <c r="J117" s="137"/>
      <c r="K117" s="136" t="str">
        <f t="shared" si="2"/>
        <v>-</v>
      </c>
      <c r="M117" s="91">
        <v>103</v>
      </c>
      <c r="N117" s="92" t="s">
        <v>1476</v>
      </c>
      <c r="O117" s="93">
        <v>14</v>
      </c>
      <c r="T117" s="95" t="s">
        <v>1676</v>
      </c>
      <c r="U117" s="95" t="s">
        <v>1677</v>
      </c>
    </row>
    <row r="118" spans="1:21" ht="14.45" customHeight="1" x14ac:dyDescent="0.2">
      <c r="A118" s="134">
        <v>4264</v>
      </c>
      <c r="B118" s="267" t="s">
        <v>1342</v>
      </c>
      <c r="C118" s="267"/>
      <c r="D118" s="267"/>
      <c r="E118" s="267"/>
      <c r="F118" s="267"/>
      <c r="G118" s="268"/>
      <c r="H118" s="135">
        <v>91</v>
      </c>
      <c r="I118" s="137"/>
      <c r="J118" s="137"/>
      <c r="K118" s="136" t="str">
        <f t="shared" si="2"/>
        <v>-</v>
      </c>
      <c r="M118" s="91">
        <v>104</v>
      </c>
      <c r="N118" s="92" t="s">
        <v>139</v>
      </c>
      <c r="O118" s="93">
        <v>6</v>
      </c>
      <c r="T118" s="95" t="s">
        <v>1678</v>
      </c>
      <c r="U118" s="95" t="s">
        <v>1679</v>
      </c>
    </row>
    <row r="119" spans="1:21" ht="14.45" customHeight="1" x14ac:dyDescent="0.2">
      <c r="A119" s="134">
        <v>429</v>
      </c>
      <c r="B119" s="267" t="s">
        <v>429</v>
      </c>
      <c r="C119" s="267"/>
      <c r="D119" s="267"/>
      <c r="E119" s="267"/>
      <c r="F119" s="267"/>
      <c r="G119" s="268"/>
      <c r="H119" s="135">
        <v>92</v>
      </c>
      <c r="I119" s="178">
        <f>SUM(I120:I124)</f>
        <v>0</v>
      </c>
      <c r="J119" s="178">
        <f>SUM(J120:J124)</f>
        <v>0</v>
      </c>
      <c r="K119" s="136" t="str">
        <f t="shared" si="2"/>
        <v>-</v>
      </c>
      <c r="M119" s="91">
        <v>105</v>
      </c>
      <c r="N119" s="92" t="s">
        <v>167</v>
      </c>
      <c r="O119" s="93">
        <v>7</v>
      </c>
      <c r="T119" s="95" t="s">
        <v>1680</v>
      </c>
      <c r="U119" s="95" t="s">
        <v>603</v>
      </c>
    </row>
    <row r="120" spans="1:21" ht="14.45" customHeight="1" x14ac:dyDescent="0.2">
      <c r="A120" s="134">
        <v>4291</v>
      </c>
      <c r="B120" s="267" t="s">
        <v>1607</v>
      </c>
      <c r="C120" s="267"/>
      <c r="D120" s="267"/>
      <c r="E120" s="267"/>
      <c r="F120" s="267"/>
      <c r="G120" s="268"/>
      <c r="H120" s="135">
        <v>93</v>
      </c>
      <c r="I120" s="137"/>
      <c r="J120" s="137"/>
      <c r="K120" s="136" t="str">
        <f t="shared" si="2"/>
        <v>-</v>
      </c>
      <c r="M120" s="91">
        <v>106</v>
      </c>
      <c r="N120" s="92" t="s">
        <v>1477</v>
      </c>
      <c r="O120" s="93">
        <v>14</v>
      </c>
      <c r="T120" s="95" t="s">
        <v>604</v>
      </c>
      <c r="U120" s="95" t="s">
        <v>605</v>
      </c>
    </row>
    <row r="121" spans="1:21" ht="14.45" customHeight="1" x14ac:dyDescent="0.2">
      <c r="A121" s="134">
        <v>4292</v>
      </c>
      <c r="B121" s="267" t="s">
        <v>1608</v>
      </c>
      <c r="C121" s="267"/>
      <c r="D121" s="267"/>
      <c r="E121" s="267"/>
      <c r="F121" s="267"/>
      <c r="G121" s="268"/>
      <c r="H121" s="135">
        <v>94</v>
      </c>
      <c r="I121" s="137"/>
      <c r="J121" s="137"/>
      <c r="K121" s="136" t="str">
        <f>IF(I121&gt;0,IF(J121/I121&gt;=100,"&gt;&gt;100",J121/I121*100),"-")</f>
        <v>-</v>
      </c>
      <c r="M121" s="91">
        <v>107</v>
      </c>
      <c r="N121" s="92" t="s">
        <v>140</v>
      </c>
      <c r="O121" s="93">
        <v>6</v>
      </c>
      <c r="T121" s="95" t="s">
        <v>606</v>
      </c>
      <c r="U121" s="95" t="s">
        <v>607</v>
      </c>
    </row>
    <row r="122" spans="1:21" ht="14.45" customHeight="1" x14ac:dyDescent="0.2">
      <c r="A122" s="134">
        <v>4293</v>
      </c>
      <c r="B122" s="267" t="s">
        <v>1609</v>
      </c>
      <c r="C122" s="267"/>
      <c r="D122" s="267"/>
      <c r="E122" s="267"/>
      <c r="F122" s="267"/>
      <c r="G122" s="268"/>
      <c r="H122" s="135">
        <v>95</v>
      </c>
      <c r="I122" s="137"/>
      <c r="J122" s="137"/>
      <c r="K122" s="136" t="str">
        <f t="shared" si="2"/>
        <v>-</v>
      </c>
      <c r="M122" s="91">
        <v>108</v>
      </c>
      <c r="N122" s="92" t="s">
        <v>1155</v>
      </c>
      <c r="O122" s="93">
        <v>2</v>
      </c>
      <c r="T122" s="95" t="s">
        <v>608</v>
      </c>
      <c r="U122" s="95" t="s">
        <v>1226</v>
      </c>
    </row>
    <row r="123" spans="1:21" ht="14.45" customHeight="1" x14ac:dyDescent="0.2">
      <c r="A123" s="134">
        <v>4294</v>
      </c>
      <c r="B123" s="267" t="s">
        <v>1343</v>
      </c>
      <c r="C123" s="267"/>
      <c r="D123" s="267"/>
      <c r="E123" s="267"/>
      <c r="F123" s="267"/>
      <c r="G123" s="268"/>
      <c r="H123" s="135">
        <v>96</v>
      </c>
      <c r="I123" s="137"/>
      <c r="J123" s="137"/>
      <c r="K123" s="136" t="str">
        <f t="shared" si="2"/>
        <v>-</v>
      </c>
      <c r="M123" s="91">
        <v>110</v>
      </c>
      <c r="N123" s="92" t="s">
        <v>1478</v>
      </c>
      <c r="O123" s="93">
        <v>14</v>
      </c>
      <c r="T123" s="95" t="s">
        <v>609</v>
      </c>
      <c r="U123" s="95" t="s">
        <v>610</v>
      </c>
    </row>
    <row r="124" spans="1:21" ht="14.45" customHeight="1" x14ac:dyDescent="0.2">
      <c r="A124" s="134">
        <v>4295</v>
      </c>
      <c r="B124" s="267" t="s">
        <v>1344</v>
      </c>
      <c r="C124" s="267"/>
      <c r="D124" s="267"/>
      <c r="E124" s="267"/>
      <c r="F124" s="267"/>
      <c r="G124" s="268"/>
      <c r="H124" s="135">
        <v>97</v>
      </c>
      <c r="I124" s="137"/>
      <c r="J124" s="137"/>
      <c r="K124" s="136" t="str">
        <f t="shared" si="2"/>
        <v>-</v>
      </c>
      <c r="M124" s="91">
        <v>111</v>
      </c>
      <c r="N124" s="92" t="s">
        <v>1479</v>
      </c>
      <c r="O124" s="93">
        <v>14</v>
      </c>
      <c r="T124" s="95" t="s">
        <v>611</v>
      </c>
      <c r="U124" s="95" t="s">
        <v>612</v>
      </c>
    </row>
    <row r="125" spans="1:21" ht="14.45" customHeight="1" x14ac:dyDescent="0.2">
      <c r="A125" s="134">
        <v>43</v>
      </c>
      <c r="B125" s="267" t="s">
        <v>1345</v>
      </c>
      <c r="C125" s="267"/>
      <c r="D125" s="267"/>
      <c r="E125" s="267"/>
      <c r="F125" s="267"/>
      <c r="G125" s="268"/>
      <c r="H125" s="135">
        <v>98</v>
      </c>
      <c r="I125" s="137"/>
      <c r="J125" s="137"/>
      <c r="K125" s="136" t="str">
        <f>IF(I125&gt;0,IF(J125/I125&gt;=100,"&gt;&gt;100",J125/I125*100),"-")</f>
        <v>-</v>
      </c>
      <c r="M125" s="91">
        <v>113</v>
      </c>
      <c r="N125" s="92" t="s">
        <v>1502</v>
      </c>
      <c r="O125" s="93">
        <v>15</v>
      </c>
      <c r="T125" s="95" t="s">
        <v>613</v>
      </c>
      <c r="U125" s="95" t="s">
        <v>1227</v>
      </c>
    </row>
    <row r="126" spans="1:21" ht="14.45" customHeight="1" x14ac:dyDescent="0.2">
      <c r="A126" s="134">
        <v>44</v>
      </c>
      <c r="B126" s="267" t="s">
        <v>430</v>
      </c>
      <c r="C126" s="267"/>
      <c r="D126" s="267"/>
      <c r="E126" s="267"/>
      <c r="F126" s="267"/>
      <c r="G126" s="268"/>
      <c r="H126" s="135">
        <v>99</v>
      </c>
      <c r="I126" s="178">
        <f>I127+I128+I132</f>
        <v>0</v>
      </c>
      <c r="J126" s="178">
        <f>J127+J128+J132</f>
        <v>0</v>
      </c>
      <c r="K126" s="136" t="str">
        <f t="shared" si="2"/>
        <v>-</v>
      </c>
      <c r="M126" s="91">
        <v>114</v>
      </c>
      <c r="N126" s="92" t="s">
        <v>1123</v>
      </c>
      <c r="O126" s="93">
        <v>1</v>
      </c>
      <c r="T126" s="95" t="s">
        <v>614</v>
      </c>
      <c r="U126" s="95" t="s">
        <v>615</v>
      </c>
    </row>
    <row r="127" spans="1:21" ht="14.45" customHeight="1" x14ac:dyDescent="0.2">
      <c r="A127" s="134">
        <v>441</v>
      </c>
      <c r="B127" s="267" t="s">
        <v>250</v>
      </c>
      <c r="C127" s="267"/>
      <c r="D127" s="267"/>
      <c r="E127" s="267"/>
      <c r="F127" s="267"/>
      <c r="G127" s="268"/>
      <c r="H127" s="135">
        <v>100</v>
      </c>
      <c r="I127" s="137"/>
      <c r="J127" s="137"/>
      <c r="K127" s="136" t="str">
        <f t="shared" si="2"/>
        <v>-</v>
      </c>
      <c r="M127" s="91">
        <v>115</v>
      </c>
      <c r="N127" s="92" t="s">
        <v>141</v>
      </c>
      <c r="O127" s="93">
        <v>6</v>
      </c>
      <c r="T127" s="95" t="s">
        <v>616</v>
      </c>
      <c r="U127" s="95" t="s">
        <v>617</v>
      </c>
    </row>
    <row r="128" spans="1:21" ht="14.45" customHeight="1" x14ac:dyDescent="0.2">
      <c r="A128" s="134">
        <v>442</v>
      </c>
      <c r="B128" s="267" t="s">
        <v>431</v>
      </c>
      <c r="C128" s="267"/>
      <c r="D128" s="267"/>
      <c r="E128" s="267"/>
      <c r="F128" s="267"/>
      <c r="G128" s="268"/>
      <c r="H128" s="135">
        <v>101</v>
      </c>
      <c r="I128" s="178">
        <f>SUM(I129:I131)</f>
        <v>0</v>
      </c>
      <c r="J128" s="178">
        <f>SUM(J129:J131)</f>
        <v>0</v>
      </c>
      <c r="K128" s="136" t="str">
        <f t="shared" si="2"/>
        <v>-</v>
      </c>
      <c r="M128" s="91">
        <v>116</v>
      </c>
      <c r="N128" s="92" t="s">
        <v>1480</v>
      </c>
      <c r="O128" s="93">
        <v>14</v>
      </c>
      <c r="T128" s="95" t="s">
        <v>618</v>
      </c>
      <c r="U128" s="95" t="s">
        <v>1225</v>
      </c>
    </row>
    <row r="129" spans="1:21" ht="14.45" customHeight="1" x14ac:dyDescent="0.2">
      <c r="A129" s="134">
        <v>4421</v>
      </c>
      <c r="B129" s="267" t="s">
        <v>465</v>
      </c>
      <c r="C129" s="267"/>
      <c r="D129" s="267"/>
      <c r="E129" s="267"/>
      <c r="F129" s="267"/>
      <c r="G129" s="268"/>
      <c r="H129" s="135">
        <v>102</v>
      </c>
      <c r="I129" s="137"/>
      <c r="J129" s="137"/>
      <c r="K129" s="136" t="str">
        <f t="shared" si="2"/>
        <v>-</v>
      </c>
      <c r="M129" s="91">
        <v>117</v>
      </c>
      <c r="N129" s="92" t="s">
        <v>194</v>
      </c>
      <c r="O129" s="93">
        <v>8</v>
      </c>
      <c r="T129" s="95" t="s">
        <v>619</v>
      </c>
      <c r="U129" s="95" t="s">
        <v>620</v>
      </c>
    </row>
    <row r="130" spans="1:21" ht="14.45" customHeight="1" x14ac:dyDescent="0.2">
      <c r="A130" s="134">
        <v>4422</v>
      </c>
      <c r="B130" s="267" t="s">
        <v>466</v>
      </c>
      <c r="C130" s="267"/>
      <c r="D130" s="267"/>
      <c r="E130" s="267"/>
      <c r="F130" s="267"/>
      <c r="G130" s="268"/>
      <c r="H130" s="135">
        <v>103</v>
      </c>
      <c r="I130" s="137"/>
      <c r="J130" s="137"/>
      <c r="K130" s="136" t="str">
        <f t="shared" si="2"/>
        <v>-</v>
      </c>
      <c r="M130" s="91">
        <v>118</v>
      </c>
      <c r="N130" s="92" t="s">
        <v>1411</v>
      </c>
      <c r="O130" s="93">
        <v>12</v>
      </c>
      <c r="T130" s="95" t="s">
        <v>621</v>
      </c>
      <c r="U130" s="95" t="s">
        <v>622</v>
      </c>
    </row>
    <row r="131" spans="1:21" ht="14.45" customHeight="1" x14ac:dyDescent="0.2">
      <c r="A131" s="134">
        <v>4423</v>
      </c>
      <c r="B131" s="267" t="s">
        <v>467</v>
      </c>
      <c r="C131" s="267"/>
      <c r="D131" s="267"/>
      <c r="E131" s="267"/>
      <c r="F131" s="267"/>
      <c r="G131" s="268"/>
      <c r="H131" s="135">
        <v>104</v>
      </c>
      <c r="I131" s="137"/>
      <c r="J131" s="137"/>
      <c r="K131" s="136" t="str">
        <f t="shared" si="2"/>
        <v>-</v>
      </c>
      <c r="M131" s="91">
        <v>119</v>
      </c>
      <c r="N131" s="92" t="s">
        <v>168</v>
      </c>
      <c r="O131" s="93">
        <v>7</v>
      </c>
      <c r="T131" s="95" t="s">
        <v>623</v>
      </c>
      <c r="U131" s="95" t="s">
        <v>624</v>
      </c>
    </row>
    <row r="132" spans="1:21" ht="14.45" customHeight="1" x14ac:dyDescent="0.2">
      <c r="A132" s="134">
        <v>443</v>
      </c>
      <c r="B132" s="267" t="s">
        <v>432</v>
      </c>
      <c r="C132" s="267"/>
      <c r="D132" s="267"/>
      <c r="E132" s="267"/>
      <c r="F132" s="267"/>
      <c r="G132" s="268"/>
      <c r="H132" s="135">
        <v>105</v>
      </c>
      <c r="I132" s="178">
        <f>SUM(I133:I136)</f>
        <v>0</v>
      </c>
      <c r="J132" s="178">
        <f>SUM(J133:J136)</f>
        <v>0</v>
      </c>
      <c r="K132" s="136" t="str">
        <f t="shared" si="2"/>
        <v>-</v>
      </c>
      <c r="M132" s="91">
        <v>120</v>
      </c>
      <c r="N132" s="92" t="s">
        <v>1207</v>
      </c>
      <c r="O132" s="93">
        <v>4</v>
      </c>
      <c r="T132" s="95" t="s">
        <v>625</v>
      </c>
      <c r="U132" s="95" t="s">
        <v>626</v>
      </c>
    </row>
    <row r="133" spans="1:21" ht="14.45" customHeight="1" x14ac:dyDescent="0.2">
      <c r="A133" s="134">
        <v>4431</v>
      </c>
      <c r="B133" s="267" t="s">
        <v>1610</v>
      </c>
      <c r="C133" s="267"/>
      <c r="D133" s="267"/>
      <c r="E133" s="267"/>
      <c r="F133" s="267"/>
      <c r="G133" s="268"/>
      <c r="H133" s="135">
        <v>106</v>
      </c>
      <c r="I133" s="137"/>
      <c r="J133" s="137"/>
      <c r="K133" s="136" t="str">
        <f t="shared" si="2"/>
        <v>-</v>
      </c>
      <c r="M133" s="91">
        <v>121</v>
      </c>
      <c r="N133" s="92" t="s">
        <v>1185</v>
      </c>
      <c r="O133" s="93">
        <v>3</v>
      </c>
      <c r="T133" s="95" t="s">
        <v>627</v>
      </c>
      <c r="U133" s="95" t="s">
        <v>628</v>
      </c>
    </row>
    <row r="134" spans="1:21" ht="14.45" customHeight="1" x14ac:dyDescent="0.2">
      <c r="A134" s="134">
        <v>4432</v>
      </c>
      <c r="B134" s="267" t="s">
        <v>468</v>
      </c>
      <c r="C134" s="267"/>
      <c r="D134" s="267"/>
      <c r="E134" s="267"/>
      <c r="F134" s="267"/>
      <c r="G134" s="268"/>
      <c r="H134" s="135">
        <v>107</v>
      </c>
      <c r="I134" s="137"/>
      <c r="J134" s="137"/>
      <c r="K134" s="136" t="str">
        <f t="shared" si="2"/>
        <v>-</v>
      </c>
      <c r="M134" s="91">
        <v>122</v>
      </c>
      <c r="N134" s="92" t="s">
        <v>142</v>
      </c>
      <c r="O134" s="93">
        <v>6</v>
      </c>
      <c r="T134" s="95" t="s">
        <v>629</v>
      </c>
      <c r="U134" s="95" t="s">
        <v>630</v>
      </c>
    </row>
    <row r="135" spans="1:21" ht="14.45" customHeight="1" x14ac:dyDescent="0.2">
      <c r="A135" s="134">
        <v>4433</v>
      </c>
      <c r="B135" s="267" t="s">
        <v>469</v>
      </c>
      <c r="C135" s="267"/>
      <c r="D135" s="267"/>
      <c r="E135" s="267"/>
      <c r="F135" s="267"/>
      <c r="G135" s="268"/>
      <c r="H135" s="135">
        <v>108</v>
      </c>
      <c r="I135" s="137"/>
      <c r="J135" s="137"/>
      <c r="K135" s="136" t="str">
        <f t="shared" si="2"/>
        <v>-</v>
      </c>
      <c r="M135" s="91">
        <v>123</v>
      </c>
      <c r="N135" s="92" t="s">
        <v>1627</v>
      </c>
      <c r="O135" s="93">
        <v>20</v>
      </c>
      <c r="T135" s="95" t="s">
        <v>631</v>
      </c>
      <c r="U135" s="95" t="s">
        <v>632</v>
      </c>
    </row>
    <row r="136" spans="1:21" ht="14.45" customHeight="1" x14ac:dyDescent="0.2">
      <c r="A136" s="134">
        <v>4434</v>
      </c>
      <c r="B136" s="267" t="s">
        <v>470</v>
      </c>
      <c r="C136" s="267"/>
      <c r="D136" s="267"/>
      <c r="E136" s="267"/>
      <c r="F136" s="267"/>
      <c r="G136" s="268"/>
      <c r="H136" s="135">
        <v>109</v>
      </c>
      <c r="I136" s="137"/>
      <c r="J136" s="137"/>
      <c r="K136" s="136" t="str">
        <f t="shared" si="2"/>
        <v>-</v>
      </c>
      <c r="M136" s="91">
        <v>124</v>
      </c>
      <c r="N136" s="92" t="s">
        <v>1481</v>
      </c>
      <c r="O136" s="93">
        <v>14</v>
      </c>
      <c r="T136" s="95" t="s">
        <v>633</v>
      </c>
      <c r="U136" s="95" t="s">
        <v>634</v>
      </c>
    </row>
    <row r="137" spans="1:21" ht="14.45" customHeight="1" x14ac:dyDescent="0.2">
      <c r="A137" s="134">
        <v>45</v>
      </c>
      <c r="B137" s="267" t="s">
        <v>433</v>
      </c>
      <c r="C137" s="267"/>
      <c r="D137" s="267"/>
      <c r="E137" s="267"/>
      <c r="F137" s="267"/>
      <c r="G137" s="268"/>
      <c r="H137" s="135">
        <v>110</v>
      </c>
      <c r="I137" s="178">
        <f>I138+I141</f>
        <v>0</v>
      </c>
      <c r="J137" s="178">
        <f>J138+J141</f>
        <v>0</v>
      </c>
      <c r="K137" s="136" t="str">
        <f t="shared" si="2"/>
        <v>-</v>
      </c>
      <c r="M137" s="91">
        <v>125</v>
      </c>
      <c r="N137" s="92" t="s">
        <v>1156</v>
      </c>
      <c r="O137" s="93">
        <v>2</v>
      </c>
      <c r="T137" s="95" t="s">
        <v>635</v>
      </c>
      <c r="U137" s="95" t="s">
        <v>272</v>
      </c>
    </row>
    <row r="138" spans="1:21" ht="14.45" customHeight="1" x14ac:dyDescent="0.2">
      <c r="A138" s="134">
        <v>451</v>
      </c>
      <c r="B138" s="267" t="s">
        <v>434</v>
      </c>
      <c r="C138" s="267"/>
      <c r="D138" s="267"/>
      <c r="E138" s="267"/>
      <c r="F138" s="267"/>
      <c r="G138" s="268"/>
      <c r="H138" s="135">
        <v>111</v>
      </c>
      <c r="I138" s="178">
        <f>I139+I140</f>
        <v>0</v>
      </c>
      <c r="J138" s="178">
        <f>J139+J140</f>
        <v>0</v>
      </c>
      <c r="K138" s="136" t="str">
        <f t="shared" si="2"/>
        <v>-</v>
      </c>
      <c r="M138" s="91">
        <v>127</v>
      </c>
      <c r="N138" s="92" t="s">
        <v>1413</v>
      </c>
      <c r="O138" s="93">
        <v>12</v>
      </c>
      <c r="T138" s="95" t="s">
        <v>636</v>
      </c>
      <c r="U138" s="95" t="s">
        <v>637</v>
      </c>
    </row>
    <row r="139" spans="1:21" ht="14.45" customHeight="1" x14ac:dyDescent="0.2">
      <c r="A139" s="134">
        <v>4511</v>
      </c>
      <c r="B139" s="267" t="s">
        <v>471</v>
      </c>
      <c r="C139" s="267"/>
      <c r="D139" s="267"/>
      <c r="E139" s="267"/>
      <c r="F139" s="267"/>
      <c r="G139" s="268"/>
      <c r="H139" s="135">
        <v>112</v>
      </c>
      <c r="I139" s="137"/>
      <c r="J139" s="137"/>
      <c r="K139" s="136" t="str">
        <f t="shared" si="2"/>
        <v>-</v>
      </c>
      <c r="M139" s="91">
        <v>129</v>
      </c>
      <c r="N139" s="92" t="s">
        <v>117</v>
      </c>
      <c r="O139" s="93">
        <v>5</v>
      </c>
      <c r="T139" s="95" t="s">
        <v>638</v>
      </c>
      <c r="U139" s="95" t="s">
        <v>273</v>
      </c>
    </row>
    <row r="140" spans="1:21" ht="14.45" customHeight="1" x14ac:dyDescent="0.2">
      <c r="A140" s="134">
        <v>4512</v>
      </c>
      <c r="B140" s="267" t="s">
        <v>251</v>
      </c>
      <c r="C140" s="267"/>
      <c r="D140" s="267"/>
      <c r="E140" s="267"/>
      <c r="F140" s="267"/>
      <c r="G140" s="268"/>
      <c r="H140" s="135">
        <v>113</v>
      </c>
      <c r="I140" s="137"/>
      <c r="J140" s="137"/>
      <c r="K140" s="136" t="str">
        <f t="shared" si="2"/>
        <v>-</v>
      </c>
      <c r="M140" s="91">
        <v>130</v>
      </c>
      <c r="N140" s="92" t="s">
        <v>1267</v>
      </c>
      <c r="O140" s="93">
        <v>9</v>
      </c>
      <c r="T140" s="95" t="s">
        <v>639</v>
      </c>
      <c r="U140" s="95" t="s">
        <v>274</v>
      </c>
    </row>
    <row r="141" spans="1:21" ht="14.45" customHeight="1" x14ac:dyDescent="0.2">
      <c r="A141" s="134">
        <v>452</v>
      </c>
      <c r="B141" s="267" t="s">
        <v>252</v>
      </c>
      <c r="C141" s="267"/>
      <c r="D141" s="267"/>
      <c r="E141" s="267"/>
      <c r="F141" s="267"/>
      <c r="G141" s="268"/>
      <c r="H141" s="135">
        <v>114</v>
      </c>
      <c r="I141" s="137"/>
      <c r="J141" s="137"/>
      <c r="K141" s="136" t="str">
        <f t="shared" si="2"/>
        <v>-</v>
      </c>
      <c r="M141" s="91">
        <v>131</v>
      </c>
      <c r="N141" s="92" t="s">
        <v>1436</v>
      </c>
      <c r="O141" s="93">
        <v>13</v>
      </c>
      <c r="T141" s="95" t="s">
        <v>640</v>
      </c>
      <c r="U141" s="95" t="s">
        <v>641</v>
      </c>
    </row>
    <row r="142" spans="1:21" ht="14.45" customHeight="1" x14ac:dyDescent="0.2">
      <c r="A142" s="134">
        <v>46</v>
      </c>
      <c r="B142" s="267" t="s">
        <v>435</v>
      </c>
      <c r="C142" s="267"/>
      <c r="D142" s="267"/>
      <c r="E142" s="267"/>
      <c r="F142" s="267"/>
      <c r="G142" s="268"/>
      <c r="H142" s="135">
        <v>115</v>
      </c>
      <c r="I142" s="178">
        <f>I143+I148</f>
        <v>0</v>
      </c>
      <c r="J142" s="178">
        <f>J143+J148</f>
        <v>0</v>
      </c>
      <c r="K142" s="136" t="str">
        <f t="shared" si="2"/>
        <v>-</v>
      </c>
      <c r="M142" s="91">
        <v>132</v>
      </c>
      <c r="N142" s="92" t="s">
        <v>380</v>
      </c>
      <c r="O142" s="93">
        <v>18</v>
      </c>
      <c r="T142" s="95" t="s">
        <v>642</v>
      </c>
      <c r="U142" s="95" t="s">
        <v>643</v>
      </c>
    </row>
    <row r="143" spans="1:21" ht="14.45" customHeight="1" x14ac:dyDescent="0.2">
      <c r="A143" s="134">
        <v>461</v>
      </c>
      <c r="B143" s="267" t="s">
        <v>436</v>
      </c>
      <c r="C143" s="267"/>
      <c r="D143" s="267"/>
      <c r="E143" s="267"/>
      <c r="F143" s="267"/>
      <c r="G143" s="268"/>
      <c r="H143" s="135">
        <v>116</v>
      </c>
      <c r="I143" s="178">
        <f>SUM(I144:I147)</f>
        <v>0</v>
      </c>
      <c r="J143" s="178">
        <f>SUM(J144:J147)</f>
        <v>0</v>
      </c>
      <c r="K143" s="136" t="str">
        <f t="shared" si="2"/>
        <v>-</v>
      </c>
      <c r="M143" s="91">
        <v>133</v>
      </c>
      <c r="N143" s="92" t="s">
        <v>1095</v>
      </c>
      <c r="O143" s="93">
        <v>21</v>
      </c>
      <c r="T143" s="95" t="s">
        <v>644</v>
      </c>
      <c r="U143" s="95" t="s">
        <v>275</v>
      </c>
    </row>
    <row r="144" spans="1:21" ht="14.45" customHeight="1" x14ac:dyDescent="0.2">
      <c r="A144" s="134">
        <v>4611</v>
      </c>
      <c r="B144" s="267" t="s">
        <v>472</v>
      </c>
      <c r="C144" s="267"/>
      <c r="D144" s="267"/>
      <c r="E144" s="267"/>
      <c r="F144" s="267"/>
      <c r="G144" s="268"/>
      <c r="H144" s="135">
        <v>117</v>
      </c>
      <c r="I144" s="137"/>
      <c r="J144" s="137"/>
      <c r="K144" s="136" t="str">
        <f t="shared" si="2"/>
        <v>-</v>
      </c>
      <c r="M144" s="91">
        <v>134</v>
      </c>
      <c r="N144" s="92" t="s">
        <v>227</v>
      </c>
      <c r="O144" s="93">
        <v>17</v>
      </c>
      <c r="T144" s="95" t="s">
        <v>645</v>
      </c>
      <c r="U144" s="95" t="s">
        <v>276</v>
      </c>
    </row>
    <row r="145" spans="1:21" ht="14.45" customHeight="1" x14ac:dyDescent="0.2">
      <c r="A145" s="134">
        <v>4612</v>
      </c>
      <c r="B145" s="267" t="s">
        <v>473</v>
      </c>
      <c r="C145" s="267"/>
      <c r="D145" s="267"/>
      <c r="E145" s="267"/>
      <c r="F145" s="267"/>
      <c r="G145" s="268"/>
      <c r="H145" s="135">
        <v>118</v>
      </c>
      <c r="I145" s="137"/>
      <c r="J145" s="137"/>
      <c r="K145" s="136" t="str">
        <f t="shared" si="2"/>
        <v>-</v>
      </c>
      <c r="M145" s="91">
        <v>135</v>
      </c>
      <c r="N145" s="92" t="s">
        <v>1125</v>
      </c>
      <c r="O145" s="93">
        <v>1</v>
      </c>
      <c r="T145" s="95" t="s">
        <v>646</v>
      </c>
      <c r="U145" s="95" t="s">
        <v>647</v>
      </c>
    </row>
    <row r="146" spans="1:21" ht="14.45" customHeight="1" x14ac:dyDescent="0.2">
      <c r="A146" s="134">
        <v>4613</v>
      </c>
      <c r="B146" s="267" t="s">
        <v>253</v>
      </c>
      <c r="C146" s="267"/>
      <c r="D146" s="267"/>
      <c r="E146" s="267"/>
      <c r="F146" s="267"/>
      <c r="G146" s="268"/>
      <c r="H146" s="135">
        <v>119</v>
      </c>
      <c r="I146" s="137"/>
      <c r="J146" s="137"/>
      <c r="K146" s="136" t="str">
        <f t="shared" si="2"/>
        <v>-</v>
      </c>
      <c r="M146" s="91">
        <v>136</v>
      </c>
      <c r="N146" s="92" t="s">
        <v>1280</v>
      </c>
      <c r="O146" s="93">
        <v>10</v>
      </c>
      <c r="T146" s="95" t="s">
        <v>648</v>
      </c>
      <c r="U146" s="95" t="s">
        <v>279</v>
      </c>
    </row>
    <row r="147" spans="1:21" ht="14.45" customHeight="1" x14ac:dyDescent="0.2">
      <c r="A147" s="134">
        <v>4614</v>
      </c>
      <c r="B147" s="267" t="s">
        <v>474</v>
      </c>
      <c r="C147" s="267"/>
      <c r="D147" s="267"/>
      <c r="E147" s="267"/>
      <c r="F147" s="267"/>
      <c r="G147" s="268"/>
      <c r="H147" s="135">
        <v>120</v>
      </c>
      <c r="I147" s="137"/>
      <c r="J147" s="137"/>
      <c r="K147" s="136" t="str">
        <f t="shared" si="2"/>
        <v>-</v>
      </c>
      <c r="M147" s="91">
        <v>137</v>
      </c>
      <c r="N147" s="92" t="s">
        <v>351</v>
      </c>
      <c r="O147" s="93">
        <v>16</v>
      </c>
      <c r="T147" s="95" t="s">
        <v>649</v>
      </c>
      <c r="U147" s="95" t="s">
        <v>650</v>
      </c>
    </row>
    <row r="148" spans="1:21" ht="14.45" customHeight="1" x14ac:dyDescent="0.2">
      <c r="A148" s="134">
        <v>462</v>
      </c>
      <c r="B148" s="267" t="s">
        <v>437</v>
      </c>
      <c r="C148" s="267"/>
      <c r="D148" s="267"/>
      <c r="E148" s="267"/>
      <c r="F148" s="267"/>
      <c r="G148" s="268"/>
      <c r="H148" s="135">
        <v>121</v>
      </c>
      <c r="I148" s="178">
        <f>SUM(I149:I152)</f>
        <v>0</v>
      </c>
      <c r="J148" s="178">
        <f>SUM(J149:J152)</f>
        <v>0</v>
      </c>
      <c r="K148" s="136" t="str">
        <f t="shared" si="2"/>
        <v>-</v>
      </c>
      <c r="M148" s="91">
        <v>138</v>
      </c>
      <c r="N148" s="92" t="s">
        <v>381</v>
      </c>
      <c r="O148" s="93">
        <v>18</v>
      </c>
      <c r="T148" s="95" t="s">
        <v>651</v>
      </c>
      <c r="U148" s="95" t="s">
        <v>652</v>
      </c>
    </row>
    <row r="149" spans="1:21" ht="14.45" customHeight="1" x14ac:dyDescent="0.2">
      <c r="A149" s="134">
        <v>4621</v>
      </c>
      <c r="B149" s="267" t="s">
        <v>475</v>
      </c>
      <c r="C149" s="267"/>
      <c r="D149" s="267"/>
      <c r="E149" s="267"/>
      <c r="F149" s="267"/>
      <c r="G149" s="268"/>
      <c r="H149" s="135">
        <v>122</v>
      </c>
      <c r="I149" s="137"/>
      <c r="J149" s="137"/>
      <c r="K149" s="136" t="str">
        <f t="shared" si="2"/>
        <v>-</v>
      </c>
      <c r="M149" s="91">
        <v>139</v>
      </c>
      <c r="N149" s="92" t="s">
        <v>169</v>
      </c>
      <c r="O149" s="93">
        <v>7</v>
      </c>
      <c r="T149" s="95" t="s">
        <v>653</v>
      </c>
      <c r="U149" s="95" t="s">
        <v>654</v>
      </c>
    </row>
    <row r="150" spans="1:21" ht="14.45" customHeight="1" x14ac:dyDescent="0.2">
      <c r="A150" s="134">
        <v>4622</v>
      </c>
      <c r="B150" s="267" t="s">
        <v>476</v>
      </c>
      <c r="C150" s="267"/>
      <c r="D150" s="267"/>
      <c r="E150" s="267"/>
      <c r="F150" s="267"/>
      <c r="G150" s="268"/>
      <c r="H150" s="135">
        <v>123</v>
      </c>
      <c r="I150" s="137"/>
      <c r="J150" s="137"/>
      <c r="K150" s="136" t="str">
        <f>IF(I150&gt;0,IF(J150/I150&gt;=100,"&gt;&gt;100",J150/I150*100),"-")</f>
        <v>-</v>
      </c>
      <c r="M150" s="91">
        <v>140</v>
      </c>
      <c r="N150" s="92" t="s">
        <v>1414</v>
      </c>
      <c r="O150" s="93">
        <v>12</v>
      </c>
      <c r="T150" s="95" t="s">
        <v>655</v>
      </c>
      <c r="U150" s="95" t="s">
        <v>656</v>
      </c>
    </row>
    <row r="151" spans="1:21" ht="14.45" customHeight="1" x14ac:dyDescent="0.2">
      <c r="A151" s="134">
        <v>4623</v>
      </c>
      <c r="B151" s="267" t="s">
        <v>254</v>
      </c>
      <c r="C151" s="267"/>
      <c r="D151" s="267"/>
      <c r="E151" s="267"/>
      <c r="F151" s="267"/>
      <c r="G151" s="268"/>
      <c r="H151" s="135">
        <v>124</v>
      </c>
      <c r="I151" s="137"/>
      <c r="J151" s="137"/>
      <c r="K151" s="136" t="str">
        <f>IF(I151&gt;0,IF(J151/I151&gt;=100,"&gt;&gt;100",J151/I151*100),"-")</f>
        <v>-</v>
      </c>
      <c r="M151" s="91">
        <v>141</v>
      </c>
      <c r="N151" s="92" t="s">
        <v>352</v>
      </c>
      <c r="O151" s="93">
        <v>16</v>
      </c>
      <c r="T151" s="95" t="s">
        <v>657</v>
      </c>
      <c r="U151" s="95" t="s">
        <v>280</v>
      </c>
    </row>
    <row r="152" spans="1:21" ht="14.45" customHeight="1" x14ac:dyDescent="0.2">
      <c r="A152" s="134">
        <v>4624</v>
      </c>
      <c r="B152" s="267" t="s">
        <v>477</v>
      </c>
      <c r="C152" s="267"/>
      <c r="D152" s="267"/>
      <c r="E152" s="267"/>
      <c r="F152" s="267"/>
      <c r="G152" s="268"/>
      <c r="H152" s="135">
        <v>125</v>
      </c>
      <c r="I152" s="137"/>
      <c r="J152" s="137"/>
      <c r="K152" s="136" t="str">
        <f>IF(I152&gt;0,IF(J152/I152&gt;=100,"&gt;&gt;100",J152/I152*100),"-")</f>
        <v>-</v>
      </c>
      <c r="M152" s="91">
        <v>144</v>
      </c>
      <c r="N152" s="92" t="s">
        <v>170</v>
      </c>
      <c r="O152" s="93">
        <v>7</v>
      </c>
      <c r="T152" s="95" t="s">
        <v>658</v>
      </c>
      <c r="U152" s="95" t="s">
        <v>659</v>
      </c>
    </row>
    <row r="153" spans="1:21" ht="14.45" customHeight="1" x14ac:dyDescent="0.2">
      <c r="A153" s="134">
        <v>47</v>
      </c>
      <c r="B153" s="267" t="s">
        <v>438</v>
      </c>
      <c r="C153" s="267"/>
      <c r="D153" s="267"/>
      <c r="E153" s="267"/>
      <c r="F153" s="267"/>
      <c r="G153" s="268"/>
      <c r="H153" s="135">
        <v>126</v>
      </c>
      <c r="I153" s="178">
        <f>I154+I155</f>
        <v>0</v>
      </c>
      <c r="J153" s="178">
        <f>J154+J155</f>
        <v>0</v>
      </c>
      <c r="K153" s="136" t="str">
        <f>IF(I153&gt;0,IF(J153/I153&gt;=100,"&gt;&gt;100",J153/I153*100),"-")</f>
        <v>-</v>
      </c>
      <c r="M153" s="91">
        <v>145</v>
      </c>
      <c r="N153" s="92" t="s">
        <v>143</v>
      </c>
      <c r="O153" s="93">
        <v>6</v>
      </c>
      <c r="T153" s="95" t="s">
        <v>660</v>
      </c>
      <c r="U153" s="95" t="s">
        <v>281</v>
      </c>
    </row>
    <row r="154" spans="1:21" ht="14.45" customHeight="1" x14ac:dyDescent="0.2">
      <c r="A154" s="134">
        <v>4711</v>
      </c>
      <c r="B154" s="267" t="s">
        <v>439</v>
      </c>
      <c r="C154" s="267"/>
      <c r="D154" s="267"/>
      <c r="E154" s="267"/>
      <c r="F154" s="267"/>
      <c r="G154" s="268"/>
      <c r="H154" s="135">
        <v>127</v>
      </c>
      <c r="I154" s="137"/>
      <c r="J154" s="137"/>
      <c r="K154" s="136" t="str">
        <f t="shared" si="2"/>
        <v>-</v>
      </c>
      <c r="M154" s="91">
        <v>146</v>
      </c>
      <c r="N154" s="92" t="s">
        <v>1157</v>
      </c>
      <c r="O154" s="93">
        <v>2</v>
      </c>
      <c r="T154" s="95" t="s">
        <v>661</v>
      </c>
      <c r="U154" s="95" t="s">
        <v>282</v>
      </c>
    </row>
    <row r="155" spans="1:21" ht="14.45" customHeight="1" x14ac:dyDescent="0.2">
      <c r="A155" s="134">
        <v>4712</v>
      </c>
      <c r="B155" s="267" t="s">
        <v>440</v>
      </c>
      <c r="C155" s="267"/>
      <c r="D155" s="267"/>
      <c r="E155" s="267"/>
      <c r="F155" s="267"/>
      <c r="G155" s="268"/>
      <c r="H155" s="135">
        <v>128</v>
      </c>
      <c r="I155" s="137"/>
      <c r="J155" s="137"/>
      <c r="K155" s="136" t="str">
        <f t="shared" si="2"/>
        <v>-</v>
      </c>
      <c r="M155" s="91">
        <v>148</v>
      </c>
      <c r="N155" s="92" t="s">
        <v>228</v>
      </c>
      <c r="O155" s="93">
        <v>17</v>
      </c>
      <c r="T155" s="95" t="s">
        <v>662</v>
      </c>
      <c r="U155" s="95" t="s">
        <v>663</v>
      </c>
    </row>
    <row r="156" spans="1:21" ht="14.45" customHeight="1" x14ac:dyDescent="0.2">
      <c r="A156" s="134"/>
      <c r="B156" s="267" t="s">
        <v>6</v>
      </c>
      <c r="C156" s="267"/>
      <c r="D156" s="267"/>
      <c r="E156" s="267"/>
      <c r="F156" s="267"/>
      <c r="G156" s="268"/>
      <c r="H156" s="135">
        <v>129</v>
      </c>
      <c r="I156" s="137"/>
      <c r="J156" s="137"/>
      <c r="K156" s="136" t="str">
        <f t="shared" si="2"/>
        <v>-</v>
      </c>
      <c r="M156" s="91">
        <v>149</v>
      </c>
      <c r="N156" s="92" t="s">
        <v>1187</v>
      </c>
      <c r="O156" s="93">
        <v>3</v>
      </c>
      <c r="T156" s="95" t="s">
        <v>664</v>
      </c>
      <c r="U156" s="95" t="s">
        <v>665</v>
      </c>
    </row>
    <row r="157" spans="1:21" ht="14.45" customHeight="1" x14ac:dyDescent="0.2">
      <c r="A157" s="134"/>
      <c r="B157" s="267" t="s">
        <v>7</v>
      </c>
      <c r="C157" s="267"/>
      <c r="D157" s="267"/>
      <c r="E157" s="267"/>
      <c r="F157" s="267"/>
      <c r="G157" s="268"/>
      <c r="H157" s="135">
        <v>130</v>
      </c>
      <c r="I157" s="137"/>
      <c r="J157" s="137"/>
      <c r="K157" s="136" t="str">
        <f t="shared" si="2"/>
        <v>-</v>
      </c>
      <c r="M157" s="91">
        <v>150</v>
      </c>
      <c r="N157" s="92" t="s">
        <v>1188</v>
      </c>
      <c r="O157" s="93">
        <v>3</v>
      </c>
      <c r="T157" s="95" t="s">
        <v>666</v>
      </c>
      <c r="U157" s="95" t="s">
        <v>667</v>
      </c>
    </row>
    <row r="158" spans="1:21" ht="14.45" customHeight="1" x14ac:dyDescent="0.2">
      <c r="A158" s="134"/>
      <c r="B158" s="267" t="s">
        <v>441</v>
      </c>
      <c r="C158" s="267"/>
      <c r="D158" s="267"/>
      <c r="E158" s="267"/>
      <c r="F158" s="267"/>
      <c r="G158" s="268"/>
      <c r="H158" s="135">
        <v>131</v>
      </c>
      <c r="I158" s="178">
        <f>IF(I157&gt;=I156,I157-I156,0)</f>
        <v>0</v>
      </c>
      <c r="J158" s="178">
        <f>IF(J157&gt;=J156,J157-J156,0)</f>
        <v>0</v>
      </c>
      <c r="K158" s="136" t="str">
        <f t="shared" si="2"/>
        <v>-</v>
      </c>
      <c r="M158" s="91">
        <v>151</v>
      </c>
      <c r="N158" s="92" t="s">
        <v>113</v>
      </c>
      <c r="O158" s="93">
        <v>5</v>
      </c>
      <c r="T158" s="95" t="s">
        <v>668</v>
      </c>
      <c r="U158" s="95" t="s">
        <v>669</v>
      </c>
    </row>
    <row r="159" spans="1:21" ht="14.45" customHeight="1" x14ac:dyDescent="0.2">
      <c r="A159" s="134"/>
      <c r="B159" s="267" t="s">
        <v>442</v>
      </c>
      <c r="C159" s="267"/>
      <c r="D159" s="267"/>
      <c r="E159" s="267"/>
      <c r="F159" s="267"/>
      <c r="G159" s="268"/>
      <c r="H159" s="135">
        <v>132</v>
      </c>
      <c r="I159" s="178">
        <f>IF(I156&gt;=I157,I156-I157,0)</f>
        <v>0</v>
      </c>
      <c r="J159" s="178">
        <f>IF(J156&gt;=J157,J156-J157,0)</f>
        <v>0</v>
      </c>
      <c r="K159" s="136" t="str">
        <f t="shared" si="2"/>
        <v>-</v>
      </c>
      <c r="M159" s="91">
        <v>152</v>
      </c>
      <c r="N159" s="92" t="s">
        <v>1158</v>
      </c>
      <c r="O159" s="93">
        <v>2</v>
      </c>
      <c r="T159" s="95" t="s">
        <v>670</v>
      </c>
      <c r="U159" s="95" t="s">
        <v>671</v>
      </c>
    </row>
    <row r="160" spans="1:21" ht="14.45" customHeight="1" x14ac:dyDescent="0.2">
      <c r="A160" s="134"/>
      <c r="B160" s="267" t="s">
        <v>443</v>
      </c>
      <c r="C160" s="267"/>
      <c r="D160" s="267"/>
      <c r="E160" s="267"/>
      <c r="F160" s="267"/>
      <c r="G160" s="268"/>
      <c r="H160" s="135">
        <v>133</v>
      </c>
      <c r="I160" s="178">
        <f>I71-I158+I159</f>
        <v>0</v>
      </c>
      <c r="J160" s="178">
        <f>J71-J158+J159</f>
        <v>0</v>
      </c>
      <c r="K160" s="136" t="str">
        <f t="shared" si="2"/>
        <v>-</v>
      </c>
      <c r="M160" s="91">
        <v>153</v>
      </c>
      <c r="N160" s="92" t="s">
        <v>229</v>
      </c>
      <c r="O160" s="93">
        <v>17</v>
      </c>
      <c r="T160" s="95" t="s">
        <v>672</v>
      </c>
      <c r="U160" s="95" t="s">
        <v>673</v>
      </c>
    </row>
    <row r="161" spans="1:21" ht="14.45" customHeight="1" x14ac:dyDescent="0.2">
      <c r="A161" s="134"/>
      <c r="B161" s="267" t="s">
        <v>444</v>
      </c>
      <c r="C161" s="267"/>
      <c r="D161" s="267"/>
      <c r="E161" s="267"/>
      <c r="F161" s="267"/>
      <c r="G161" s="268"/>
      <c r="H161" s="135">
        <v>134</v>
      </c>
      <c r="I161" s="178">
        <f>IF(I27&gt;=I160,I27-I160,0)</f>
        <v>0</v>
      </c>
      <c r="J161" s="178">
        <f>IF(J27&gt;=J160,J27-J160,0)</f>
        <v>0</v>
      </c>
      <c r="K161" s="136" t="str">
        <f t="shared" si="2"/>
        <v>-</v>
      </c>
      <c r="M161" s="91">
        <v>154</v>
      </c>
      <c r="N161" s="92" t="s">
        <v>353</v>
      </c>
      <c r="O161" s="93">
        <v>16</v>
      </c>
      <c r="T161" s="95" t="s">
        <v>674</v>
      </c>
      <c r="U161" s="95" t="s">
        <v>675</v>
      </c>
    </row>
    <row r="162" spans="1:21" ht="14.45" customHeight="1" x14ac:dyDescent="0.2">
      <c r="A162" s="134"/>
      <c r="B162" s="267" t="s">
        <v>445</v>
      </c>
      <c r="C162" s="267"/>
      <c r="D162" s="267"/>
      <c r="E162" s="267"/>
      <c r="F162" s="267"/>
      <c r="G162" s="268"/>
      <c r="H162" s="135">
        <v>135</v>
      </c>
      <c r="I162" s="178">
        <f>IF(I160&gt;=I27,I160-I27,0)</f>
        <v>0</v>
      </c>
      <c r="J162" s="178">
        <f>IF(J160&gt;=J27,J160-J27,0)</f>
        <v>0</v>
      </c>
      <c r="K162" s="136" t="str">
        <f t="shared" si="2"/>
        <v>-</v>
      </c>
      <c r="M162" s="91">
        <v>155</v>
      </c>
      <c r="N162" s="92" t="s">
        <v>230</v>
      </c>
      <c r="O162" s="93">
        <v>17</v>
      </c>
      <c r="T162" s="95" t="s">
        <v>676</v>
      </c>
      <c r="U162" s="95" t="s">
        <v>677</v>
      </c>
    </row>
    <row r="163" spans="1:21" ht="14.45" customHeight="1" x14ac:dyDescent="0.2">
      <c r="A163" s="134">
        <v>5221</v>
      </c>
      <c r="B163" s="267" t="s">
        <v>478</v>
      </c>
      <c r="C163" s="267"/>
      <c r="D163" s="267"/>
      <c r="E163" s="267"/>
      <c r="F163" s="267"/>
      <c r="G163" s="268"/>
      <c r="H163" s="135">
        <v>136</v>
      </c>
      <c r="I163" s="137"/>
      <c r="J163" s="137"/>
      <c r="K163" s="136" t="str">
        <f t="shared" si="2"/>
        <v>-</v>
      </c>
      <c r="M163" s="91">
        <v>156</v>
      </c>
      <c r="N163" s="92" t="s">
        <v>118</v>
      </c>
      <c r="O163" s="93">
        <v>5</v>
      </c>
      <c r="T163" s="95" t="s">
        <v>678</v>
      </c>
      <c r="U163" s="95" t="s">
        <v>679</v>
      </c>
    </row>
    <row r="164" spans="1:21" ht="14.45" customHeight="1" x14ac:dyDescent="0.2">
      <c r="A164" s="134">
        <v>5222</v>
      </c>
      <c r="B164" s="267" t="s">
        <v>255</v>
      </c>
      <c r="C164" s="267"/>
      <c r="D164" s="267"/>
      <c r="E164" s="267"/>
      <c r="F164" s="267"/>
      <c r="G164" s="268"/>
      <c r="H164" s="135">
        <v>137</v>
      </c>
      <c r="I164" s="137"/>
      <c r="J164" s="137"/>
      <c r="K164" s="136" t="str">
        <f t="shared" si="2"/>
        <v>-</v>
      </c>
      <c r="M164" s="91">
        <v>158</v>
      </c>
      <c r="N164" s="92" t="s">
        <v>1126</v>
      </c>
      <c r="O164" s="93">
        <v>1</v>
      </c>
      <c r="T164" s="95" t="s">
        <v>680</v>
      </c>
      <c r="U164" s="95" t="s">
        <v>284</v>
      </c>
    </row>
    <row r="165" spans="1:21" ht="14.45" customHeight="1" x14ac:dyDescent="0.2">
      <c r="A165" s="134"/>
      <c r="B165" s="267" t="s">
        <v>1312</v>
      </c>
      <c r="C165" s="267"/>
      <c r="D165" s="267"/>
      <c r="E165" s="267"/>
      <c r="F165" s="267"/>
      <c r="G165" s="268"/>
      <c r="H165" s="135">
        <v>138</v>
      </c>
      <c r="I165" s="178">
        <f>IF(I161-I162+I163-I164&gt;=0,I161-I162+I163-I164,0)</f>
        <v>0</v>
      </c>
      <c r="J165" s="178">
        <f>IF(J161-J162+J163-J164&gt;=0,J161-J162+J163-J164,0)</f>
        <v>0</v>
      </c>
      <c r="K165" s="136" t="str">
        <f t="shared" si="2"/>
        <v>-</v>
      </c>
      <c r="M165" s="91">
        <v>159</v>
      </c>
      <c r="N165" s="92" t="s">
        <v>354</v>
      </c>
      <c r="O165" s="93">
        <v>16</v>
      </c>
      <c r="T165" s="95" t="s">
        <v>681</v>
      </c>
      <c r="U165" s="95" t="s">
        <v>682</v>
      </c>
    </row>
    <row r="166" spans="1:21" ht="14.45" customHeight="1" x14ac:dyDescent="0.2">
      <c r="A166" s="134"/>
      <c r="B166" s="267" t="s">
        <v>446</v>
      </c>
      <c r="C166" s="267"/>
      <c r="D166" s="267"/>
      <c r="E166" s="267"/>
      <c r="F166" s="267"/>
      <c r="G166" s="268"/>
      <c r="H166" s="135">
        <v>139</v>
      </c>
      <c r="I166" s="178">
        <f>IF(I162-I161+I164-I163&gt;=0,I162-I161+I164-I163,0)</f>
        <v>0</v>
      </c>
      <c r="J166" s="178">
        <f>IF(J162-J161+J164-J163&gt;=0,J162-J161+J164-J163,0)</f>
        <v>0</v>
      </c>
      <c r="K166" s="136" t="str">
        <f>IF(I166&gt;0,IF(J166/I166&gt;=100,"&gt;&gt;100",J166/I166*100),"-")</f>
        <v>-</v>
      </c>
      <c r="M166" s="91">
        <v>161</v>
      </c>
      <c r="N166" s="92" t="s">
        <v>171</v>
      </c>
      <c r="O166" s="93">
        <v>7</v>
      </c>
      <c r="T166" s="95" t="s">
        <v>683</v>
      </c>
      <c r="U166" s="95" t="s">
        <v>285</v>
      </c>
    </row>
    <row r="167" spans="1:21" ht="18" customHeight="1" x14ac:dyDescent="0.2">
      <c r="A167" s="269" t="s">
        <v>14</v>
      </c>
      <c r="B167" s="270"/>
      <c r="C167" s="270"/>
      <c r="D167" s="270"/>
      <c r="E167" s="270"/>
      <c r="F167" s="270"/>
      <c r="G167" s="270"/>
      <c r="H167" s="270"/>
      <c r="I167" s="270"/>
      <c r="J167" s="270"/>
      <c r="K167" s="271"/>
      <c r="M167" s="91">
        <v>163</v>
      </c>
      <c r="N167" s="92" t="s">
        <v>1127</v>
      </c>
      <c r="O167" s="93">
        <v>1</v>
      </c>
      <c r="T167" s="95" t="s">
        <v>684</v>
      </c>
      <c r="U167" s="95" t="s">
        <v>685</v>
      </c>
    </row>
    <row r="168" spans="1:21" ht="14.45" customHeight="1" x14ac:dyDescent="0.2">
      <c r="A168" s="134">
        <v>11</v>
      </c>
      <c r="B168" s="267" t="s">
        <v>479</v>
      </c>
      <c r="C168" s="267"/>
      <c r="D168" s="267"/>
      <c r="E168" s="267"/>
      <c r="F168" s="267"/>
      <c r="G168" s="268"/>
      <c r="H168" s="135">
        <v>140</v>
      </c>
      <c r="I168" s="137"/>
      <c r="J168" s="137"/>
      <c r="K168" s="136" t="str">
        <f t="shared" ref="K168:K173" si="3">IF(I168&gt;0,IF(J168/I168&gt;=100,"&gt;&gt;100",J168/I168*100),"-")</f>
        <v>-</v>
      </c>
      <c r="M168" s="91">
        <v>164</v>
      </c>
      <c r="N168" s="92" t="s">
        <v>1396</v>
      </c>
      <c r="O168" s="93">
        <v>11</v>
      </c>
      <c r="T168" s="95" t="s">
        <v>686</v>
      </c>
      <c r="U168" s="95" t="s">
        <v>687</v>
      </c>
    </row>
    <row r="169" spans="1:21" ht="14.45" customHeight="1" x14ac:dyDescent="0.2">
      <c r="A169" s="134" t="s">
        <v>480</v>
      </c>
      <c r="B169" s="267" t="s">
        <v>719</v>
      </c>
      <c r="C169" s="267"/>
      <c r="D169" s="267"/>
      <c r="E169" s="267"/>
      <c r="F169" s="267"/>
      <c r="G169" s="268"/>
      <c r="H169" s="135">
        <v>141</v>
      </c>
      <c r="I169" s="137"/>
      <c r="J169" s="137"/>
      <c r="K169" s="136" t="str">
        <f t="shared" si="3"/>
        <v>-</v>
      </c>
      <c r="M169" s="91">
        <v>165</v>
      </c>
      <c r="N169" s="92" t="s">
        <v>119</v>
      </c>
      <c r="O169" s="93">
        <v>5</v>
      </c>
      <c r="T169" s="95" t="s">
        <v>688</v>
      </c>
      <c r="U169" s="95" t="s">
        <v>689</v>
      </c>
    </row>
    <row r="170" spans="1:21" ht="14.45" customHeight="1" x14ac:dyDescent="0.2">
      <c r="A170" s="134" t="s">
        <v>720</v>
      </c>
      <c r="B170" s="267" t="s">
        <v>721</v>
      </c>
      <c r="C170" s="267"/>
      <c r="D170" s="267"/>
      <c r="E170" s="267"/>
      <c r="F170" s="267"/>
      <c r="G170" s="268"/>
      <c r="H170" s="135">
        <v>142</v>
      </c>
      <c r="I170" s="137"/>
      <c r="J170" s="137"/>
      <c r="K170" s="136" t="str">
        <f t="shared" si="3"/>
        <v>-</v>
      </c>
      <c r="M170" s="91">
        <v>166</v>
      </c>
      <c r="N170" s="92" t="s">
        <v>355</v>
      </c>
      <c r="O170" s="93">
        <v>16</v>
      </c>
      <c r="T170" s="95" t="s">
        <v>690</v>
      </c>
      <c r="U170" s="95" t="s">
        <v>283</v>
      </c>
    </row>
    <row r="171" spans="1:21" ht="14.45" customHeight="1" x14ac:dyDescent="0.2">
      <c r="A171" s="134">
        <v>11</v>
      </c>
      <c r="B171" s="267" t="s">
        <v>447</v>
      </c>
      <c r="C171" s="267"/>
      <c r="D171" s="267"/>
      <c r="E171" s="267"/>
      <c r="F171" s="267"/>
      <c r="G171" s="268"/>
      <c r="H171" s="135">
        <v>143</v>
      </c>
      <c r="I171" s="178">
        <f>I168+I169-I170</f>
        <v>0</v>
      </c>
      <c r="J171" s="178">
        <f>J168+J169-J170</f>
        <v>0</v>
      </c>
      <c r="K171" s="136" t="str">
        <f t="shared" si="3"/>
        <v>-</v>
      </c>
      <c r="M171" s="91">
        <v>167</v>
      </c>
      <c r="N171" s="92" t="s">
        <v>1437</v>
      </c>
      <c r="O171" s="93">
        <v>13</v>
      </c>
      <c r="T171" s="95" t="s">
        <v>691</v>
      </c>
      <c r="U171" s="95" t="s">
        <v>692</v>
      </c>
    </row>
    <row r="172" spans="1:21" ht="14.45" customHeight="1" x14ac:dyDescent="0.2">
      <c r="A172" s="134"/>
      <c r="B172" s="267" t="s">
        <v>256</v>
      </c>
      <c r="C172" s="267"/>
      <c r="D172" s="267"/>
      <c r="E172" s="267"/>
      <c r="F172" s="267"/>
      <c r="G172" s="268"/>
      <c r="H172" s="135">
        <v>144</v>
      </c>
      <c r="I172" s="137"/>
      <c r="J172" s="137"/>
      <c r="K172" s="136" t="str">
        <f t="shared" si="3"/>
        <v>-</v>
      </c>
      <c r="M172" s="91">
        <v>168</v>
      </c>
      <c r="N172" s="92" t="s">
        <v>1189</v>
      </c>
      <c r="O172" s="93">
        <v>3</v>
      </c>
      <c r="T172" s="95" t="s">
        <v>693</v>
      </c>
      <c r="U172" s="95" t="s">
        <v>1388</v>
      </c>
    </row>
    <row r="173" spans="1:21" ht="14.45" customHeight="1" x14ac:dyDescent="0.2">
      <c r="A173" s="134"/>
      <c r="B173" s="267" t="s">
        <v>257</v>
      </c>
      <c r="C173" s="267"/>
      <c r="D173" s="267"/>
      <c r="E173" s="267"/>
      <c r="F173" s="267"/>
      <c r="G173" s="268"/>
      <c r="H173" s="135">
        <v>145</v>
      </c>
      <c r="I173" s="137"/>
      <c r="J173" s="137"/>
      <c r="K173" s="136" t="str">
        <f t="shared" si="3"/>
        <v>-</v>
      </c>
      <c r="M173" s="91">
        <v>169</v>
      </c>
      <c r="N173" s="92" t="s">
        <v>1128</v>
      </c>
      <c r="O173" s="93">
        <v>1</v>
      </c>
      <c r="T173" s="95" t="s">
        <v>694</v>
      </c>
      <c r="U173" s="95" t="s">
        <v>695</v>
      </c>
    </row>
    <row r="174" spans="1:21" ht="14.45" customHeight="1" x14ac:dyDescent="0.2">
      <c r="A174" s="288" t="s">
        <v>258</v>
      </c>
      <c r="B174" s="289"/>
      <c r="C174" s="289"/>
      <c r="D174" s="289"/>
      <c r="E174" s="289"/>
      <c r="F174" s="289"/>
      <c r="G174" s="290"/>
      <c r="H174" s="292" t="s">
        <v>1109</v>
      </c>
      <c r="I174" s="294" t="s">
        <v>259</v>
      </c>
      <c r="J174" s="295"/>
      <c r="K174" s="296" t="s">
        <v>271</v>
      </c>
      <c r="M174" s="91">
        <v>170</v>
      </c>
      <c r="N174" s="92" t="s">
        <v>195</v>
      </c>
      <c r="O174" s="93">
        <v>8</v>
      </c>
      <c r="T174" s="95" t="s">
        <v>696</v>
      </c>
      <c r="U174" s="95" t="s">
        <v>1389</v>
      </c>
    </row>
    <row r="175" spans="1:21" ht="24.95" customHeight="1" x14ac:dyDescent="0.2">
      <c r="A175" s="291"/>
      <c r="B175" s="284"/>
      <c r="C175" s="284"/>
      <c r="D175" s="284"/>
      <c r="E175" s="284"/>
      <c r="F175" s="284"/>
      <c r="G175" s="285"/>
      <c r="H175" s="293"/>
      <c r="I175" s="181" t="s">
        <v>260</v>
      </c>
      <c r="J175" s="182" t="s">
        <v>261</v>
      </c>
      <c r="K175" s="293"/>
      <c r="M175" s="91">
        <v>171</v>
      </c>
      <c r="N175" s="92" t="s">
        <v>231</v>
      </c>
      <c r="O175" s="93">
        <v>17</v>
      </c>
      <c r="T175" s="95" t="s">
        <v>697</v>
      </c>
      <c r="U175" s="95" t="s">
        <v>698</v>
      </c>
    </row>
    <row r="176" spans="1:21" ht="14.45" customHeight="1" x14ac:dyDescent="0.2">
      <c r="A176" s="173" t="s">
        <v>1296</v>
      </c>
      <c r="B176" s="286" t="s">
        <v>262</v>
      </c>
      <c r="C176" s="286"/>
      <c r="D176" s="286"/>
      <c r="E176" s="286"/>
      <c r="F176" s="286"/>
      <c r="G176" s="287"/>
      <c r="H176" s="132">
        <v>146</v>
      </c>
      <c r="I176" s="141"/>
      <c r="J176" s="141"/>
      <c r="K176" s="133" t="str">
        <f t="shared" ref="K176:K184" si="4">IF(I176&gt;0,IF(J176/I176&gt;=100,"&gt;&gt;100",J176/I176*100),"-")</f>
        <v>-</v>
      </c>
      <c r="M176" s="91">
        <v>172</v>
      </c>
      <c r="N176" s="92" t="s">
        <v>1208</v>
      </c>
      <c r="O176" s="93">
        <v>4</v>
      </c>
      <c r="T176" s="95" t="s">
        <v>699</v>
      </c>
      <c r="U176" s="95" t="s">
        <v>700</v>
      </c>
    </row>
    <row r="177" spans="1:21" ht="14.45" customHeight="1" x14ac:dyDescent="0.2">
      <c r="A177" s="134" t="s">
        <v>1297</v>
      </c>
      <c r="B177" s="267" t="s">
        <v>263</v>
      </c>
      <c r="C177" s="267"/>
      <c r="D177" s="267"/>
      <c r="E177" s="267"/>
      <c r="F177" s="267"/>
      <c r="G177" s="268"/>
      <c r="H177" s="135">
        <v>147</v>
      </c>
      <c r="I177" s="137"/>
      <c r="J177" s="137"/>
      <c r="K177" s="136" t="str">
        <f t="shared" si="4"/>
        <v>-</v>
      </c>
      <c r="M177" s="91">
        <v>173</v>
      </c>
      <c r="N177" s="92" t="s">
        <v>1438</v>
      </c>
      <c r="O177" s="93">
        <v>13</v>
      </c>
      <c r="T177" s="95" t="s">
        <v>701</v>
      </c>
      <c r="U177" s="95" t="s">
        <v>1390</v>
      </c>
    </row>
    <row r="178" spans="1:21" ht="14.45" customHeight="1" x14ac:dyDescent="0.2">
      <c r="A178" s="134" t="s">
        <v>1298</v>
      </c>
      <c r="B178" s="267" t="s">
        <v>264</v>
      </c>
      <c r="C178" s="267"/>
      <c r="D178" s="267"/>
      <c r="E178" s="267"/>
      <c r="F178" s="267"/>
      <c r="G178" s="268"/>
      <c r="H178" s="135">
        <v>148</v>
      </c>
      <c r="I178" s="137"/>
      <c r="J178" s="137"/>
      <c r="K178" s="136" t="str">
        <f t="shared" si="4"/>
        <v>-</v>
      </c>
      <c r="M178" s="91">
        <v>175</v>
      </c>
      <c r="N178" s="92" t="s">
        <v>382</v>
      </c>
      <c r="O178" s="93">
        <v>18</v>
      </c>
      <c r="T178" s="95" t="s">
        <v>702</v>
      </c>
      <c r="U178" s="95" t="s">
        <v>1391</v>
      </c>
    </row>
    <row r="179" spans="1:21" ht="14.45" customHeight="1" x14ac:dyDescent="0.2">
      <c r="A179" s="134" t="s">
        <v>1299</v>
      </c>
      <c r="B179" s="267" t="s">
        <v>265</v>
      </c>
      <c r="C179" s="267"/>
      <c r="D179" s="267"/>
      <c r="E179" s="267"/>
      <c r="F179" s="267"/>
      <c r="G179" s="268"/>
      <c r="H179" s="135">
        <v>149</v>
      </c>
      <c r="I179" s="137"/>
      <c r="J179" s="137"/>
      <c r="K179" s="136" t="str">
        <f t="shared" si="4"/>
        <v>-</v>
      </c>
      <c r="M179" s="91">
        <v>176</v>
      </c>
      <c r="N179" s="92" t="s">
        <v>172</v>
      </c>
      <c r="O179" s="93">
        <v>7</v>
      </c>
      <c r="T179" s="95" t="s">
        <v>703</v>
      </c>
      <c r="U179" s="95" t="s">
        <v>1392</v>
      </c>
    </row>
    <row r="180" spans="1:21" ht="14.45" customHeight="1" x14ac:dyDescent="0.2">
      <c r="A180" s="134" t="s">
        <v>1300</v>
      </c>
      <c r="B180" s="267" t="s">
        <v>266</v>
      </c>
      <c r="C180" s="267"/>
      <c r="D180" s="267"/>
      <c r="E180" s="267"/>
      <c r="F180" s="267"/>
      <c r="G180" s="268"/>
      <c r="H180" s="135">
        <v>150</v>
      </c>
      <c r="I180" s="137"/>
      <c r="J180" s="137"/>
      <c r="K180" s="136" t="str">
        <f t="shared" si="4"/>
        <v>-</v>
      </c>
      <c r="M180" s="91">
        <v>177</v>
      </c>
      <c r="N180" s="92" t="s">
        <v>1397</v>
      </c>
      <c r="O180" s="93">
        <v>11</v>
      </c>
      <c r="T180" s="95" t="s">
        <v>704</v>
      </c>
      <c r="U180" s="95" t="s">
        <v>1393</v>
      </c>
    </row>
    <row r="181" spans="1:21" ht="14.45" customHeight="1" x14ac:dyDescent="0.2">
      <c r="A181" s="142" t="s">
        <v>1301</v>
      </c>
      <c r="B181" s="281" t="s">
        <v>267</v>
      </c>
      <c r="C181" s="281"/>
      <c r="D181" s="281"/>
      <c r="E181" s="281"/>
      <c r="F181" s="281"/>
      <c r="G181" s="282"/>
      <c r="H181" s="143">
        <v>151</v>
      </c>
      <c r="I181" s="174"/>
      <c r="J181" s="174"/>
      <c r="K181" s="144" t="str">
        <f t="shared" si="4"/>
        <v>-</v>
      </c>
      <c r="M181" s="91">
        <v>178</v>
      </c>
      <c r="N181" s="92" t="s">
        <v>1268</v>
      </c>
      <c r="O181" s="93">
        <v>9</v>
      </c>
      <c r="T181" s="95" t="s">
        <v>705</v>
      </c>
      <c r="U181" s="95" t="s">
        <v>706</v>
      </c>
    </row>
    <row r="182" spans="1:21" ht="36" customHeight="1" x14ac:dyDescent="0.2">
      <c r="A182" s="283"/>
      <c r="B182" s="284"/>
      <c r="C182" s="284"/>
      <c r="D182" s="284"/>
      <c r="E182" s="284"/>
      <c r="F182" s="284"/>
      <c r="G182" s="285"/>
      <c r="H182" s="175" t="s">
        <v>1109</v>
      </c>
      <c r="I182" s="176" t="s">
        <v>268</v>
      </c>
      <c r="J182" s="177" t="s">
        <v>269</v>
      </c>
      <c r="K182" s="177" t="s">
        <v>271</v>
      </c>
      <c r="M182" s="91">
        <v>179</v>
      </c>
      <c r="N182" s="92" t="s">
        <v>1209</v>
      </c>
      <c r="O182" s="93">
        <v>4</v>
      </c>
      <c r="T182" s="95" t="s">
        <v>707</v>
      </c>
      <c r="U182" s="95" t="s">
        <v>708</v>
      </c>
    </row>
    <row r="183" spans="1:21" ht="14.45" customHeight="1" x14ac:dyDescent="0.2">
      <c r="A183" s="173"/>
      <c r="B183" s="286" t="s">
        <v>270</v>
      </c>
      <c r="C183" s="286"/>
      <c r="D183" s="286"/>
      <c r="E183" s="286"/>
      <c r="F183" s="286"/>
      <c r="G183" s="287"/>
      <c r="H183" s="132">
        <v>152</v>
      </c>
      <c r="I183" s="141"/>
      <c r="J183" s="141"/>
      <c r="K183" s="133" t="str">
        <f t="shared" si="4"/>
        <v>-</v>
      </c>
      <c r="M183" s="91">
        <v>180</v>
      </c>
      <c r="N183" s="92" t="s">
        <v>196</v>
      </c>
      <c r="O183" s="93">
        <v>8</v>
      </c>
      <c r="T183" s="95" t="s">
        <v>709</v>
      </c>
      <c r="U183" s="95" t="s">
        <v>80</v>
      </c>
    </row>
    <row r="184" spans="1:21" ht="14.45" customHeight="1" x14ac:dyDescent="0.2">
      <c r="A184" s="142"/>
      <c r="B184" s="281" t="s">
        <v>448</v>
      </c>
      <c r="C184" s="281"/>
      <c r="D184" s="281"/>
      <c r="E184" s="281"/>
      <c r="F184" s="281"/>
      <c r="G184" s="282"/>
      <c r="H184" s="143">
        <v>153</v>
      </c>
      <c r="I184" s="179">
        <f>SUM(I172:I173,I176:I181,I183)</f>
        <v>0</v>
      </c>
      <c r="J184" s="179">
        <f>SUM(J172:J173,J176:J181,J183)</f>
        <v>0</v>
      </c>
      <c r="K184" s="144" t="str">
        <f t="shared" si="4"/>
        <v>-</v>
      </c>
      <c r="M184" s="91">
        <v>181</v>
      </c>
      <c r="N184" s="92" t="s">
        <v>232</v>
      </c>
      <c r="O184" s="93">
        <v>17</v>
      </c>
      <c r="T184" s="95" t="s">
        <v>710</v>
      </c>
      <c r="U184" s="95" t="s">
        <v>711</v>
      </c>
    </row>
    <row r="185" spans="1:21" ht="14.45" customHeight="1" x14ac:dyDescent="0.2">
      <c r="A185" s="145"/>
      <c r="B185" s="145"/>
      <c r="C185" s="145"/>
      <c r="D185" s="145"/>
      <c r="E185" s="145"/>
      <c r="F185" s="145"/>
      <c r="G185" s="145"/>
      <c r="H185" s="145"/>
      <c r="I185" s="145"/>
      <c r="J185" s="145"/>
      <c r="K185" s="145"/>
      <c r="M185" s="91">
        <v>183</v>
      </c>
      <c r="N185" s="92" t="s">
        <v>1503</v>
      </c>
      <c r="O185" s="93">
        <v>15</v>
      </c>
      <c r="T185" s="95" t="s">
        <v>712</v>
      </c>
      <c r="U185" s="95" t="s">
        <v>713</v>
      </c>
    </row>
    <row r="186" spans="1:21" ht="14.45" customHeight="1" x14ac:dyDescent="0.2">
      <c r="A186" s="146"/>
      <c r="B186" s="278" t="s">
        <v>1230</v>
      </c>
      <c r="C186" s="278"/>
      <c r="D186" s="272"/>
      <c r="E186" s="273"/>
      <c r="F186" s="274"/>
      <c r="M186" s="91">
        <v>184</v>
      </c>
      <c r="N186" s="92" t="s">
        <v>1504</v>
      </c>
      <c r="O186" s="93">
        <v>15</v>
      </c>
      <c r="T186" s="95" t="s">
        <v>714</v>
      </c>
      <c r="U186" s="95" t="s">
        <v>715</v>
      </c>
    </row>
    <row r="187" spans="1:21" ht="5.0999999999999996" customHeight="1" x14ac:dyDescent="0.2">
      <c r="A187" s="146"/>
      <c r="B187" s="146"/>
      <c r="C187" s="146"/>
      <c r="D187" s="146"/>
      <c r="E187" s="146"/>
      <c r="F187" s="146"/>
      <c r="G187" s="146"/>
      <c r="H187" s="146"/>
      <c r="I187" s="146"/>
      <c r="J187" s="146"/>
      <c r="K187" s="146"/>
      <c r="M187" s="91">
        <v>185</v>
      </c>
      <c r="N187" s="92" t="s">
        <v>1415</v>
      </c>
      <c r="O187" s="93">
        <v>12</v>
      </c>
      <c r="T187" s="95" t="s">
        <v>716</v>
      </c>
      <c r="U187" s="95" t="s">
        <v>717</v>
      </c>
    </row>
    <row r="188" spans="1:21" ht="14.45" customHeight="1" x14ac:dyDescent="0.2">
      <c r="A188" s="146"/>
      <c r="B188" s="278" t="s">
        <v>1098</v>
      </c>
      <c r="C188" s="278"/>
      <c r="D188" s="272"/>
      <c r="E188" s="273"/>
      <c r="F188" s="274"/>
      <c r="G188" s="146"/>
      <c r="H188" s="146"/>
      <c r="I188" s="146"/>
      <c r="J188" s="146"/>
      <c r="K188" s="146"/>
      <c r="M188" s="91">
        <v>186</v>
      </c>
      <c r="N188" s="92" t="s">
        <v>197</v>
      </c>
      <c r="O188" s="93">
        <v>8</v>
      </c>
      <c r="T188" s="95" t="s">
        <v>718</v>
      </c>
      <c r="U188" s="95" t="s">
        <v>788</v>
      </c>
    </row>
    <row r="189" spans="1:21" ht="5.0999999999999996" customHeight="1" x14ac:dyDescent="0.2">
      <c r="A189" s="146"/>
      <c r="B189" s="146"/>
      <c r="C189" s="146"/>
      <c r="D189" s="146"/>
      <c r="E189" s="146"/>
      <c r="F189" s="146"/>
      <c r="G189" s="146"/>
      <c r="H189" s="146"/>
      <c r="I189" s="146"/>
      <c r="J189" s="146"/>
      <c r="K189" s="146"/>
      <c r="M189" s="91">
        <v>187</v>
      </c>
      <c r="N189" s="92" t="s">
        <v>1160</v>
      </c>
      <c r="O189" s="93">
        <v>2</v>
      </c>
      <c r="T189" s="95" t="s">
        <v>789</v>
      </c>
      <c r="U189" s="95" t="s">
        <v>790</v>
      </c>
    </row>
    <row r="190" spans="1:21" ht="14.45" customHeight="1" x14ac:dyDescent="0.2">
      <c r="A190" s="146"/>
      <c r="B190" s="278" t="s">
        <v>1231</v>
      </c>
      <c r="C190" s="278"/>
      <c r="D190" s="272"/>
      <c r="E190" s="279"/>
      <c r="M190" s="91">
        <v>189</v>
      </c>
      <c r="N190" s="92" t="s">
        <v>120</v>
      </c>
      <c r="O190" s="93">
        <v>5</v>
      </c>
      <c r="T190" s="95" t="s">
        <v>791</v>
      </c>
      <c r="U190" s="95" t="s">
        <v>81</v>
      </c>
    </row>
    <row r="191" spans="1:21" ht="5.0999999999999996" customHeight="1" x14ac:dyDescent="0.2">
      <c r="A191" s="146"/>
      <c r="B191" s="146"/>
      <c r="C191" s="146"/>
      <c r="D191" s="146"/>
      <c r="E191" s="146"/>
      <c r="F191" s="146"/>
      <c r="G191" s="146"/>
      <c r="H191" s="146"/>
      <c r="I191" s="146"/>
      <c r="J191" s="146"/>
      <c r="K191" s="146"/>
      <c r="M191" s="91">
        <v>190</v>
      </c>
      <c r="N191" s="92" t="s">
        <v>1129</v>
      </c>
      <c r="O191" s="93">
        <v>1</v>
      </c>
      <c r="T191" s="95" t="s">
        <v>792</v>
      </c>
      <c r="U191" s="95" t="s">
        <v>793</v>
      </c>
    </row>
    <row r="192" spans="1:21" ht="14.45" customHeight="1" x14ac:dyDescent="0.2">
      <c r="A192" s="146"/>
      <c r="B192" s="278" t="s">
        <v>1232</v>
      </c>
      <c r="C192" s="278"/>
      <c r="D192" s="272"/>
      <c r="E192" s="280"/>
      <c r="F192" s="275" t="s">
        <v>1682</v>
      </c>
      <c r="G192" s="276"/>
      <c r="H192" s="277"/>
      <c r="I192" s="272"/>
      <c r="J192" s="273"/>
      <c r="K192" s="274"/>
      <c r="M192" s="91">
        <v>192</v>
      </c>
      <c r="N192" s="92" t="s">
        <v>233</v>
      </c>
      <c r="O192" s="93">
        <v>17</v>
      </c>
      <c r="T192" s="95" t="s">
        <v>794</v>
      </c>
      <c r="U192" s="95" t="s">
        <v>795</v>
      </c>
    </row>
    <row r="193" spans="13:21" ht="12.75" customHeight="1" x14ac:dyDescent="0.2">
      <c r="M193" s="91">
        <v>193</v>
      </c>
      <c r="N193" s="92" t="s">
        <v>1130</v>
      </c>
      <c r="O193" s="93">
        <v>1</v>
      </c>
      <c r="T193" s="95" t="s">
        <v>796</v>
      </c>
      <c r="U193" s="95" t="s">
        <v>797</v>
      </c>
    </row>
    <row r="194" spans="13:21" ht="12.75" hidden="1" customHeight="1" x14ac:dyDescent="0.2">
      <c r="M194" s="91">
        <v>194</v>
      </c>
      <c r="N194" s="92" t="s">
        <v>146</v>
      </c>
      <c r="O194" s="93">
        <v>6</v>
      </c>
      <c r="T194" s="95" t="s">
        <v>798</v>
      </c>
      <c r="U194" s="95" t="s">
        <v>82</v>
      </c>
    </row>
    <row r="195" spans="13:21" ht="12.75" hidden="1" customHeight="1" x14ac:dyDescent="0.2">
      <c r="M195" s="91">
        <v>195</v>
      </c>
      <c r="N195" s="92" t="s">
        <v>1483</v>
      </c>
      <c r="O195" s="93">
        <v>14</v>
      </c>
      <c r="T195" s="95" t="s">
        <v>799</v>
      </c>
      <c r="U195" s="95" t="s">
        <v>83</v>
      </c>
    </row>
    <row r="196" spans="13:21" ht="12.75" hidden="1" customHeight="1" x14ac:dyDescent="0.2">
      <c r="M196" s="91">
        <v>196</v>
      </c>
      <c r="N196" s="92" t="s">
        <v>1505</v>
      </c>
      <c r="O196" s="93">
        <v>15</v>
      </c>
      <c r="T196" s="95" t="s">
        <v>800</v>
      </c>
      <c r="U196" s="95" t="s">
        <v>84</v>
      </c>
    </row>
    <row r="197" spans="13:21" ht="12.75" hidden="1" customHeight="1" x14ac:dyDescent="0.2">
      <c r="M197" s="91">
        <v>197</v>
      </c>
      <c r="N197" s="92" t="s">
        <v>234</v>
      </c>
      <c r="O197" s="93">
        <v>17</v>
      </c>
      <c r="T197" s="95" t="s">
        <v>801</v>
      </c>
      <c r="U197" s="95" t="s">
        <v>802</v>
      </c>
    </row>
    <row r="198" spans="13:21" ht="12.75" hidden="1" customHeight="1" x14ac:dyDescent="0.2">
      <c r="M198" s="91">
        <v>198</v>
      </c>
      <c r="N198" s="92" t="s">
        <v>1592</v>
      </c>
      <c r="O198" s="93">
        <v>19</v>
      </c>
      <c r="T198" s="95" t="s">
        <v>803</v>
      </c>
      <c r="U198" s="95" t="s">
        <v>804</v>
      </c>
    </row>
    <row r="199" spans="13:21" ht="12.75" hidden="1" customHeight="1" x14ac:dyDescent="0.2">
      <c r="M199" s="91">
        <v>199</v>
      </c>
      <c r="N199" s="92" t="s">
        <v>173</v>
      </c>
      <c r="O199" s="93">
        <v>7</v>
      </c>
      <c r="T199" s="95" t="s">
        <v>805</v>
      </c>
      <c r="U199" s="95" t="s">
        <v>85</v>
      </c>
    </row>
    <row r="200" spans="13:21" ht="12.75" hidden="1" customHeight="1" x14ac:dyDescent="0.2">
      <c r="M200" s="91">
        <v>200</v>
      </c>
      <c r="N200" s="92" t="s">
        <v>1161</v>
      </c>
      <c r="O200" s="93">
        <v>2</v>
      </c>
      <c r="T200" s="95" t="s">
        <v>806</v>
      </c>
      <c r="U200" s="95" t="s">
        <v>807</v>
      </c>
    </row>
    <row r="201" spans="13:21" ht="12.75" hidden="1" customHeight="1" x14ac:dyDescent="0.2">
      <c r="M201" s="91">
        <v>201</v>
      </c>
      <c r="N201" s="92" t="s">
        <v>147</v>
      </c>
      <c r="O201" s="93">
        <v>6</v>
      </c>
      <c r="T201" s="95" t="s">
        <v>808</v>
      </c>
      <c r="U201" s="95" t="s">
        <v>809</v>
      </c>
    </row>
    <row r="202" spans="13:21" ht="12.75" hidden="1" customHeight="1" x14ac:dyDescent="0.2">
      <c r="M202" s="91">
        <v>202</v>
      </c>
      <c r="N202" s="92" t="s">
        <v>148</v>
      </c>
      <c r="O202" s="93">
        <v>6</v>
      </c>
      <c r="T202" s="95" t="s">
        <v>810</v>
      </c>
      <c r="U202" s="95" t="s">
        <v>811</v>
      </c>
    </row>
    <row r="203" spans="13:21" ht="12.75" hidden="1" customHeight="1" x14ac:dyDescent="0.2">
      <c r="M203" s="91">
        <v>203</v>
      </c>
      <c r="N203" s="92" t="s">
        <v>149</v>
      </c>
      <c r="O203" s="93">
        <v>6</v>
      </c>
      <c r="T203" s="95" t="s">
        <v>812</v>
      </c>
      <c r="U203" s="95" t="s">
        <v>813</v>
      </c>
    </row>
    <row r="204" spans="13:21" ht="12.75" hidden="1" customHeight="1" x14ac:dyDescent="0.2">
      <c r="M204" s="91">
        <v>204</v>
      </c>
      <c r="N204" s="92" t="s">
        <v>1593</v>
      </c>
      <c r="O204" s="93">
        <v>19</v>
      </c>
      <c r="T204" s="95" t="s">
        <v>814</v>
      </c>
      <c r="U204" s="95" t="s">
        <v>815</v>
      </c>
    </row>
    <row r="205" spans="13:21" ht="12.75" hidden="1" customHeight="1" x14ac:dyDescent="0.2">
      <c r="M205" s="91">
        <v>205</v>
      </c>
      <c r="N205" s="92" t="s">
        <v>1484</v>
      </c>
      <c r="O205" s="93">
        <v>14</v>
      </c>
      <c r="T205" s="95" t="s">
        <v>816</v>
      </c>
      <c r="U205" s="95" t="s">
        <v>817</v>
      </c>
    </row>
    <row r="206" spans="13:21" ht="12.75" hidden="1" customHeight="1" x14ac:dyDescent="0.2">
      <c r="M206" s="91">
        <v>206</v>
      </c>
      <c r="N206" s="92" t="s">
        <v>1629</v>
      </c>
      <c r="O206" s="93">
        <v>20</v>
      </c>
      <c r="T206" s="95" t="s">
        <v>818</v>
      </c>
      <c r="U206" s="95" t="s">
        <v>819</v>
      </c>
    </row>
    <row r="207" spans="13:21" ht="12.75" hidden="1" customHeight="1" x14ac:dyDescent="0.2">
      <c r="M207" s="91">
        <v>208</v>
      </c>
      <c r="N207" s="92" t="s">
        <v>1162</v>
      </c>
      <c r="O207" s="93">
        <v>2</v>
      </c>
      <c r="T207" s="95" t="s">
        <v>820</v>
      </c>
      <c r="U207" s="95" t="s">
        <v>86</v>
      </c>
    </row>
    <row r="208" spans="13:21" ht="12.75" hidden="1" customHeight="1" x14ac:dyDescent="0.2">
      <c r="M208" s="91">
        <v>209</v>
      </c>
      <c r="N208" s="92" t="s">
        <v>199</v>
      </c>
      <c r="O208" s="93">
        <v>8</v>
      </c>
      <c r="T208" s="95" t="s">
        <v>821</v>
      </c>
      <c r="U208" s="95" t="s">
        <v>87</v>
      </c>
    </row>
    <row r="209" spans="13:21" ht="12.75" hidden="1" customHeight="1" x14ac:dyDescent="0.2">
      <c r="M209" s="91">
        <v>211</v>
      </c>
      <c r="N209" s="92" t="s">
        <v>1163</v>
      </c>
      <c r="O209" s="93">
        <v>2</v>
      </c>
      <c r="T209" s="95" t="s">
        <v>822</v>
      </c>
      <c r="U209" s="95" t="s">
        <v>823</v>
      </c>
    </row>
    <row r="210" spans="13:21" ht="12.75" hidden="1" customHeight="1" x14ac:dyDescent="0.2">
      <c r="M210" s="91">
        <v>212</v>
      </c>
      <c r="N210" s="92" t="s">
        <v>1164</v>
      </c>
      <c r="O210" s="93">
        <v>2</v>
      </c>
      <c r="T210" s="95" t="s">
        <v>824</v>
      </c>
      <c r="U210" s="95" t="s">
        <v>88</v>
      </c>
    </row>
    <row r="211" spans="13:21" ht="12.75" hidden="1" customHeight="1" x14ac:dyDescent="0.2">
      <c r="M211" s="91">
        <v>213</v>
      </c>
      <c r="N211" s="92" t="s">
        <v>1133</v>
      </c>
      <c r="O211" s="93">
        <v>1</v>
      </c>
      <c r="T211" s="95" t="s">
        <v>825</v>
      </c>
      <c r="U211" s="95" t="s">
        <v>89</v>
      </c>
    </row>
    <row r="212" spans="13:21" ht="12.75" hidden="1" customHeight="1" x14ac:dyDescent="0.2">
      <c r="M212" s="91">
        <v>214</v>
      </c>
      <c r="N212" s="92" t="s">
        <v>150</v>
      </c>
      <c r="O212" s="93">
        <v>6</v>
      </c>
      <c r="T212" s="95" t="s">
        <v>826</v>
      </c>
      <c r="U212" s="95" t="s">
        <v>827</v>
      </c>
    </row>
    <row r="213" spans="13:21" ht="12.75" hidden="1" customHeight="1" x14ac:dyDescent="0.2">
      <c r="M213" s="91">
        <v>215</v>
      </c>
      <c r="N213" s="92" t="s">
        <v>200</v>
      </c>
      <c r="O213" s="93">
        <v>8</v>
      </c>
      <c r="T213" s="95" t="s">
        <v>828</v>
      </c>
      <c r="U213" s="95" t="s">
        <v>90</v>
      </c>
    </row>
    <row r="214" spans="13:21" ht="12.75" hidden="1" customHeight="1" x14ac:dyDescent="0.2">
      <c r="M214" s="91">
        <v>216</v>
      </c>
      <c r="N214" s="92" t="s">
        <v>1210</v>
      </c>
      <c r="O214" s="93">
        <v>4</v>
      </c>
      <c r="T214" s="95" t="s">
        <v>829</v>
      </c>
      <c r="U214" s="95" t="s">
        <v>91</v>
      </c>
    </row>
    <row r="215" spans="13:21" ht="12.75" hidden="1" customHeight="1" x14ac:dyDescent="0.2">
      <c r="M215" s="91">
        <v>217</v>
      </c>
      <c r="N215" s="92" t="s">
        <v>385</v>
      </c>
      <c r="O215" s="93">
        <v>18</v>
      </c>
      <c r="T215" s="95" t="s">
        <v>830</v>
      </c>
      <c r="U215" s="95" t="s">
        <v>831</v>
      </c>
    </row>
    <row r="216" spans="13:21" ht="12.75" hidden="1" customHeight="1" x14ac:dyDescent="0.2">
      <c r="M216" s="91">
        <v>219</v>
      </c>
      <c r="N216" s="92" t="s">
        <v>1594</v>
      </c>
      <c r="O216" s="93">
        <v>19</v>
      </c>
      <c r="T216" s="95" t="s">
        <v>832</v>
      </c>
      <c r="U216" s="95" t="s">
        <v>833</v>
      </c>
    </row>
    <row r="217" spans="13:21" ht="12.75" hidden="1" customHeight="1" x14ac:dyDescent="0.2">
      <c r="M217" s="91">
        <v>220</v>
      </c>
      <c r="N217" s="92" t="s">
        <v>1190</v>
      </c>
      <c r="O217" s="93">
        <v>3</v>
      </c>
      <c r="T217" s="95" t="s">
        <v>834</v>
      </c>
      <c r="U217" s="95" t="s">
        <v>835</v>
      </c>
    </row>
    <row r="218" spans="13:21" ht="12.75" hidden="1" customHeight="1" x14ac:dyDescent="0.2">
      <c r="M218" s="91">
        <v>221</v>
      </c>
      <c r="N218" s="92" t="s">
        <v>1398</v>
      </c>
      <c r="O218" s="93">
        <v>11</v>
      </c>
      <c r="T218" s="95" t="s">
        <v>836</v>
      </c>
      <c r="U218" s="95" t="s">
        <v>837</v>
      </c>
    </row>
    <row r="219" spans="13:21" ht="12.75" hidden="1" customHeight="1" x14ac:dyDescent="0.2">
      <c r="M219" s="91">
        <v>222</v>
      </c>
      <c r="N219" s="92" t="s">
        <v>386</v>
      </c>
      <c r="O219" s="93">
        <v>18</v>
      </c>
      <c r="T219" s="95" t="s">
        <v>838</v>
      </c>
      <c r="U219" s="95" t="s">
        <v>839</v>
      </c>
    </row>
    <row r="220" spans="13:21" ht="12.75" hidden="1" customHeight="1" x14ac:dyDescent="0.2">
      <c r="M220" s="91">
        <v>223</v>
      </c>
      <c r="N220" s="92" t="s">
        <v>387</v>
      </c>
      <c r="O220" s="93">
        <v>18</v>
      </c>
      <c r="T220" s="95" t="s">
        <v>840</v>
      </c>
      <c r="U220" s="95" t="s">
        <v>841</v>
      </c>
    </row>
    <row r="221" spans="13:21" ht="12.75" hidden="1" customHeight="1" x14ac:dyDescent="0.2">
      <c r="M221" s="91">
        <v>225</v>
      </c>
      <c r="N221" s="92" t="s">
        <v>1211</v>
      </c>
      <c r="O221" s="93">
        <v>4</v>
      </c>
      <c r="T221" s="95" t="s">
        <v>842</v>
      </c>
      <c r="U221" s="95" t="s">
        <v>843</v>
      </c>
    </row>
    <row r="222" spans="13:21" ht="12.75" hidden="1" customHeight="1" x14ac:dyDescent="0.2">
      <c r="M222" s="91">
        <v>226</v>
      </c>
      <c r="N222" s="92" t="s">
        <v>1595</v>
      </c>
      <c r="O222" s="93">
        <v>19</v>
      </c>
      <c r="T222" s="95" t="s">
        <v>844</v>
      </c>
      <c r="U222" s="95" t="s">
        <v>845</v>
      </c>
    </row>
    <row r="223" spans="13:21" ht="12.75" hidden="1" customHeight="1" x14ac:dyDescent="0.2">
      <c r="M223" s="91">
        <v>227</v>
      </c>
      <c r="N223" s="92" t="s">
        <v>151</v>
      </c>
      <c r="O223" s="93">
        <v>6</v>
      </c>
      <c r="T223" s="95" t="s">
        <v>846</v>
      </c>
      <c r="U223" s="95" t="s">
        <v>847</v>
      </c>
    </row>
    <row r="224" spans="13:21" ht="12.75" hidden="1" customHeight="1" x14ac:dyDescent="0.2">
      <c r="M224" s="91">
        <v>228</v>
      </c>
      <c r="N224" s="92" t="s">
        <v>1191</v>
      </c>
      <c r="O224" s="93">
        <v>3</v>
      </c>
      <c r="T224" s="95" t="s">
        <v>848</v>
      </c>
      <c r="U224" s="95" t="s">
        <v>849</v>
      </c>
    </row>
    <row r="225" spans="13:21" ht="12.75" hidden="1" customHeight="1" x14ac:dyDescent="0.2">
      <c r="M225" s="91">
        <v>229</v>
      </c>
      <c r="N225" s="92" t="s">
        <v>121</v>
      </c>
      <c r="O225" s="93">
        <v>5</v>
      </c>
      <c r="T225" s="95" t="s">
        <v>850</v>
      </c>
      <c r="U225" s="95" t="s">
        <v>851</v>
      </c>
    </row>
    <row r="226" spans="13:21" ht="12.75" hidden="1" customHeight="1" x14ac:dyDescent="0.2">
      <c r="M226" s="91">
        <v>230</v>
      </c>
      <c r="N226" s="92" t="s">
        <v>1486</v>
      </c>
      <c r="O226" s="93">
        <v>14</v>
      </c>
      <c r="T226" s="95" t="s">
        <v>852</v>
      </c>
      <c r="U226" s="95" t="s">
        <v>1638</v>
      </c>
    </row>
    <row r="227" spans="13:21" ht="12.75" hidden="1" customHeight="1" x14ac:dyDescent="0.2">
      <c r="M227" s="91">
        <v>231</v>
      </c>
      <c r="N227" s="92" t="s">
        <v>1399</v>
      </c>
      <c r="O227" s="93">
        <v>11</v>
      </c>
      <c r="T227" s="95" t="s">
        <v>853</v>
      </c>
      <c r="U227" s="95" t="s">
        <v>1640</v>
      </c>
    </row>
    <row r="228" spans="13:21" ht="12.75" hidden="1" customHeight="1" x14ac:dyDescent="0.2">
      <c r="M228" s="91">
        <v>232</v>
      </c>
      <c r="N228" s="92" t="s">
        <v>1192</v>
      </c>
      <c r="O228" s="93">
        <v>3</v>
      </c>
      <c r="T228" s="95" t="s">
        <v>854</v>
      </c>
      <c r="U228" s="95" t="s">
        <v>1639</v>
      </c>
    </row>
    <row r="229" spans="13:21" ht="12.75" hidden="1" customHeight="1" x14ac:dyDescent="0.2">
      <c r="M229" s="91">
        <v>234</v>
      </c>
      <c r="N229" s="92" t="s">
        <v>1440</v>
      </c>
      <c r="O229" s="93">
        <v>13</v>
      </c>
      <c r="T229" s="95" t="s">
        <v>855</v>
      </c>
      <c r="U229" s="95" t="s">
        <v>856</v>
      </c>
    </row>
    <row r="230" spans="13:21" ht="12.75" hidden="1" customHeight="1" x14ac:dyDescent="0.2">
      <c r="M230" s="91">
        <v>235</v>
      </c>
      <c r="N230" s="92" t="s">
        <v>388</v>
      </c>
      <c r="O230" s="93">
        <v>18</v>
      </c>
      <c r="T230" s="95" t="s">
        <v>857</v>
      </c>
      <c r="U230" s="95" t="s">
        <v>858</v>
      </c>
    </row>
    <row r="231" spans="13:21" ht="12.75" hidden="1" customHeight="1" x14ac:dyDescent="0.2">
      <c r="M231" s="91">
        <v>236</v>
      </c>
      <c r="N231" s="92" t="s">
        <v>1166</v>
      </c>
      <c r="O231" s="93">
        <v>2</v>
      </c>
      <c r="T231" s="95" t="s">
        <v>859</v>
      </c>
      <c r="U231" s="95" t="s">
        <v>860</v>
      </c>
    </row>
    <row r="232" spans="13:21" ht="12.75" hidden="1" customHeight="1" x14ac:dyDescent="0.2">
      <c r="M232" s="91">
        <v>237</v>
      </c>
      <c r="N232" s="92" t="s">
        <v>201</v>
      </c>
      <c r="O232" s="93">
        <v>8</v>
      </c>
      <c r="T232" s="95" t="s">
        <v>861</v>
      </c>
      <c r="U232" s="95" t="s">
        <v>862</v>
      </c>
    </row>
    <row r="233" spans="13:21" ht="12.75" hidden="1" customHeight="1" x14ac:dyDescent="0.2">
      <c r="M233" s="91">
        <v>239</v>
      </c>
      <c r="N233" s="92" t="s">
        <v>356</v>
      </c>
      <c r="O233" s="93">
        <v>16</v>
      </c>
      <c r="T233" s="95" t="s">
        <v>863</v>
      </c>
      <c r="U233" s="95" t="s">
        <v>864</v>
      </c>
    </row>
    <row r="234" spans="13:21" ht="12.75" hidden="1" customHeight="1" x14ac:dyDescent="0.2">
      <c r="M234" s="91">
        <v>240</v>
      </c>
      <c r="N234" s="92" t="s">
        <v>1269</v>
      </c>
      <c r="O234" s="93">
        <v>9</v>
      </c>
      <c r="T234" s="95" t="s">
        <v>865</v>
      </c>
      <c r="U234" s="95" t="s">
        <v>866</v>
      </c>
    </row>
    <row r="235" spans="13:21" ht="12.75" hidden="1" customHeight="1" x14ac:dyDescent="0.2">
      <c r="M235" s="91">
        <v>242</v>
      </c>
      <c r="N235" s="92" t="s">
        <v>202</v>
      </c>
      <c r="O235" s="93">
        <v>8</v>
      </c>
      <c r="T235" s="95" t="s">
        <v>867</v>
      </c>
      <c r="U235" s="95" t="s">
        <v>868</v>
      </c>
    </row>
    <row r="236" spans="13:21" ht="12.75" hidden="1" customHeight="1" x14ac:dyDescent="0.2">
      <c r="M236" s="91">
        <v>243</v>
      </c>
      <c r="N236" s="92" t="s">
        <v>237</v>
      </c>
      <c r="O236" s="93">
        <v>17</v>
      </c>
      <c r="T236" s="95" t="s">
        <v>869</v>
      </c>
      <c r="U236" s="95" t="s">
        <v>870</v>
      </c>
    </row>
    <row r="237" spans="13:21" ht="12.75" hidden="1" customHeight="1" x14ac:dyDescent="0.2">
      <c r="M237" s="91">
        <v>244</v>
      </c>
      <c r="N237" s="92" t="s">
        <v>123</v>
      </c>
      <c r="O237" s="93">
        <v>5</v>
      </c>
      <c r="T237" s="95" t="s">
        <v>871</v>
      </c>
      <c r="U237" s="95" t="s">
        <v>872</v>
      </c>
    </row>
    <row r="238" spans="13:21" ht="12.75" hidden="1" customHeight="1" x14ac:dyDescent="0.2">
      <c r="M238" s="91">
        <v>245</v>
      </c>
      <c r="N238" s="92" t="s">
        <v>1281</v>
      </c>
      <c r="O238" s="93">
        <v>10</v>
      </c>
      <c r="T238" s="95" t="s">
        <v>873</v>
      </c>
      <c r="U238" s="95" t="s">
        <v>874</v>
      </c>
    </row>
    <row r="239" spans="13:21" ht="12.75" hidden="1" customHeight="1" x14ac:dyDescent="0.2">
      <c r="M239" s="91">
        <v>246</v>
      </c>
      <c r="N239" s="92" t="s">
        <v>389</v>
      </c>
      <c r="O239" s="93">
        <v>18</v>
      </c>
      <c r="T239" s="95" t="s">
        <v>875</v>
      </c>
      <c r="U239" s="95" t="s">
        <v>876</v>
      </c>
    </row>
    <row r="240" spans="13:21" ht="12.75" hidden="1" customHeight="1" x14ac:dyDescent="0.2">
      <c r="M240" s="91">
        <v>247</v>
      </c>
      <c r="N240" s="92" t="s">
        <v>122</v>
      </c>
      <c r="O240" s="93">
        <v>5</v>
      </c>
      <c r="T240" s="95" t="s">
        <v>877</v>
      </c>
      <c r="U240" s="95" t="s">
        <v>878</v>
      </c>
    </row>
    <row r="241" spans="13:21" ht="12.75" hidden="1" customHeight="1" x14ac:dyDescent="0.2">
      <c r="M241" s="91">
        <v>248</v>
      </c>
      <c r="N241" s="92" t="s">
        <v>1167</v>
      </c>
      <c r="O241" s="93">
        <v>2</v>
      </c>
      <c r="T241" s="95" t="s">
        <v>879</v>
      </c>
      <c r="U241" s="95" t="s">
        <v>880</v>
      </c>
    </row>
    <row r="242" spans="13:21" ht="12.75" hidden="1" customHeight="1" x14ac:dyDescent="0.2">
      <c r="M242" s="91">
        <v>249</v>
      </c>
      <c r="N242" s="92" t="s">
        <v>238</v>
      </c>
      <c r="O242" s="93">
        <v>17</v>
      </c>
      <c r="T242" s="95" t="s">
        <v>881</v>
      </c>
      <c r="U242" s="95" t="s">
        <v>882</v>
      </c>
    </row>
    <row r="243" spans="13:21" ht="12.75" hidden="1" customHeight="1" x14ac:dyDescent="0.2">
      <c r="M243" s="91">
        <v>250</v>
      </c>
      <c r="N243" s="92" t="s">
        <v>1630</v>
      </c>
      <c r="O243" s="93">
        <v>20</v>
      </c>
      <c r="T243" s="95" t="s">
        <v>883</v>
      </c>
      <c r="U243" s="95" t="s">
        <v>884</v>
      </c>
    </row>
    <row r="244" spans="13:21" ht="12.75" hidden="1" customHeight="1" x14ac:dyDescent="0.2">
      <c r="M244" s="91">
        <v>251</v>
      </c>
      <c r="N244" s="92" t="s">
        <v>124</v>
      </c>
      <c r="O244" s="93">
        <v>5</v>
      </c>
      <c r="T244" s="95" t="s">
        <v>885</v>
      </c>
      <c r="U244" s="95" t="s">
        <v>886</v>
      </c>
    </row>
    <row r="245" spans="13:21" ht="12.75" hidden="1" customHeight="1" x14ac:dyDescent="0.2">
      <c r="M245" s="91">
        <v>252</v>
      </c>
      <c r="N245" s="92" t="s">
        <v>203</v>
      </c>
      <c r="O245" s="93">
        <v>8</v>
      </c>
      <c r="T245" s="95" t="s">
        <v>887</v>
      </c>
      <c r="U245" s="95" t="s">
        <v>888</v>
      </c>
    </row>
    <row r="246" spans="13:21" ht="12.75" hidden="1" customHeight="1" x14ac:dyDescent="0.2">
      <c r="M246" s="91">
        <v>253</v>
      </c>
      <c r="N246" s="92" t="s">
        <v>204</v>
      </c>
      <c r="O246" s="93">
        <v>8</v>
      </c>
      <c r="T246" s="95" t="s">
        <v>889</v>
      </c>
      <c r="U246" s="95" t="s">
        <v>890</v>
      </c>
    </row>
    <row r="247" spans="13:21" ht="12.75" hidden="1" customHeight="1" x14ac:dyDescent="0.2">
      <c r="M247" s="91">
        <v>254</v>
      </c>
      <c r="N247" s="92" t="s">
        <v>390</v>
      </c>
      <c r="O247" s="93">
        <v>18</v>
      </c>
      <c r="T247" s="95" t="s">
        <v>891</v>
      </c>
      <c r="U247" s="95" t="s">
        <v>892</v>
      </c>
    </row>
    <row r="248" spans="13:21" ht="12.75" hidden="1" customHeight="1" x14ac:dyDescent="0.2">
      <c r="M248" s="91">
        <v>256</v>
      </c>
      <c r="N248" s="92" t="s">
        <v>1168</v>
      </c>
      <c r="O248" s="93">
        <v>2</v>
      </c>
      <c r="T248" s="95" t="s">
        <v>893</v>
      </c>
      <c r="U248" s="95" t="s">
        <v>894</v>
      </c>
    </row>
    <row r="249" spans="13:21" ht="12.75" hidden="1" customHeight="1" x14ac:dyDescent="0.2">
      <c r="M249" s="91">
        <v>257</v>
      </c>
      <c r="N249" s="92" t="s">
        <v>1488</v>
      </c>
      <c r="O249" s="93">
        <v>14</v>
      </c>
      <c r="T249" s="95" t="s">
        <v>895</v>
      </c>
      <c r="U249" s="95" t="s">
        <v>896</v>
      </c>
    </row>
    <row r="250" spans="13:21" ht="12.75" hidden="1" customHeight="1" x14ac:dyDescent="0.2">
      <c r="M250" s="91">
        <v>258</v>
      </c>
      <c r="N250" s="92" t="s">
        <v>239</v>
      </c>
      <c r="O250" s="93">
        <v>17</v>
      </c>
      <c r="T250" s="95" t="s">
        <v>897</v>
      </c>
      <c r="U250" s="95" t="s">
        <v>898</v>
      </c>
    </row>
    <row r="251" spans="13:21" ht="12.75" hidden="1" customHeight="1" x14ac:dyDescent="0.2">
      <c r="M251" s="91">
        <v>259</v>
      </c>
      <c r="N251" s="92" t="s">
        <v>1194</v>
      </c>
      <c r="O251" s="93">
        <v>3</v>
      </c>
      <c r="T251" s="95" t="s">
        <v>899</v>
      </c>
      <c r="U251" s="95" t="s">
        <v>900</v>
      </c>
    </row>
    <row r="252" spans="13:21" ht="12.75" hidden="1" customHeight="1" x14ac:dyDescent="0.2">
      <c r="M252" s="91">
        <v>260</v>
      </c>
      <c r="N252" s="92" t="s">
        <v>125</v>
      </c>
      <c r="O252" s="93">
        <v>5</v>
      </c>
      <c r="T252" s="95" t="s">
        <v>901</v>
      </c>
      <c r="U252" s="95" t="s">
        <v>902</v>
      </c>
    </row>
    <row r="253" spans="13:21" ht="12.75" hidden="1" customHeight="1" x14ac:dyDescent="0.2">
      <c r="M253" s="91">
        <v>261</v>
      </c>
      <c r="N253" s="92" t="s">
        <v>1250</v>
      </c>
      <c r="O253" s="93">
        <v>8</v>
      </c>
      <c r="T253" s="95" t="s">
        <v>903</v>
      </c>
      <c r="U253" s="95" t="s">
        <v>904</v>
      </c>
    </row>
    <row r="254" spans="13:21" ht="12.75" hidden="1" customHeight="1" x14ac:dyDescent="0.2">
      <c r="M254" s="91">
        <v>263</v>
      </c>
      <c r="N254" s="92" t="s">
        <v>391</v>
      </c>
      <c r="O254" s="93">
        <v>18</v>
      </c>
      <c r="T254" s="95" t="s">
        <v>905</v>
      </c>
      <c r="U254" s="95" t="s">
        <v>906</v>
      </c>
    </row>
    <row r="255" spans="13:21" ht="12.75" hidden="1" customHeight="1" x14ac:dyDescent="0.2">
      <c r="M255" s="91">
        <v>264</v>
      </c>
      <c r="N255" s="92" t="s">
        <v>1597</v>
      </c>
      <c r="O255" s="93">
        <v>19</v>
      </c>
      <c r="T255" s="95" t="s">
        <v>907</v>
      </c>
      <c r="U255" s="95" t="s">
        <v>908</v>
      </c>
    </row>
    <row r="256" spans="13:21" ht="12.75" hidden="1" customHeight="1" x14ac:dyDescent="0.2">
      <c r="M256" s="91">
        <v>265</v>
      </c>
      <c r="N256" s="92" t="s">
        <v>1169</v>
      </c>
      <c r="O256" s="93">
        <v>2</v>
      </c>
      <c r="T256" s="95" t="s">
        <v>909</v>
      </c>
      <c r="U256" s="95" t="s">
        <v>910</v>
      </c>
    </row>
    <row r="257" spans="13:21" ht="12.75" hidden="1" customHeight="1" x14ac:dyDescent="0.2">
      <c r="M257" s="91">
        <v>266</v>
      </c>
      <c r="N257" s="92" t="s">
        <v>1282</v>
      </c>
      <c r="O257" s="93">
        <v>10</v>
      </c>
      <c r="T257" s="95" t="s">
        <v>911</v>
      </c>
      <c r="U257" s="95" t="s">
        <v>912</v>
      </c>
    </row>
    <row r="258" spans="13:21" ht="12.75" hidden="1" customHeight="1" x14ac:dyDescent="0.2">
      <c r="M258" s="91">
        <v>267</v>
      </c>
      <c r="N258" s="92" t="s">
        <v>240</v>
      </c>
      <c r="O258" s="93">
        <v>17</v>
      </c>
      <c r="T258" s="95" t="s">
        <v>913</v>
      </c>
      <c r="U258" s="95" t="s">
        <v>914</v>
      </c>
    </row>
    <row r="259" spans="13:21" ht="12.75" hidden="1" customHeight="1" x14ac:dyDescent="0.2">
      <c r="M259" s="91">
        <v>268</v>
      </c>
      <c r="N259" s="92" t="s">
        <v>1598</v>
      </c>
      <c r="O259" s="93">
        <v>19</v>
      </c>
      <c r="T259" s="95" t="s">
        <v>915</v>
      </c>
      <c r="U259" s="95" t="s">
        <v>916</v>
      </c>
    </row>
    <row r="260" spans="13:21" ht="12.75" hidden="1" customHeight="1" x14ac:dyDescent="0.2">
      <c r="M260" s="91">
        <v>270</v>
      </c>
      <c r="N260" s="92" t="s">
        <v>152</v>
      </c>
      <c r="O260" s="93">
        <v>6</v>
      </c>
      <c r="T260" s="95" t="s">
        <v>917</v>
      </c>
      <c r="U260" s="95" t="s">
        <v>1641</v>
      </c>
    </row>
    <row r="261" spans="13:21" ht="12.75" hidden="1" customHeight="1" x14ac:dyDescent="0.2">
      <c r="M261" s="91">
        <v>271</v>
      </c>
      <c r="N261" s="92" t="s">
        <v>288</v>
      </c>
      <c r="O261" s="93">
        <v>14</v>
      </c>
      <c r="T261" s="95" t="s">
        <v>918</v>
      </c>
      <c r="U261" s="95" t="s">
        <v>919</v>
      </c>
    </row>
    <row r="262" spans="13:21" ht="12.75" hidden="1" customHeight="1" x14ac:dyDescent="0.2">
      <c r="M262" s="91">
        <v>273</v>
      </c>
      <c r="N262" s="92" t="s">
        <v>1251</v>
      </c>
      <c r="O262" s="93">
        <v>8</v>
      </c>
      <c r="T262" s="95" t="s">
        <v>920</v>
      </c>
      <c r="U262" s="95" t="s">
        <v>921</v>
      </c>
    </row>
    <row r="263" spans="13:21" ht="12.75" hidden="1" customHeight="1" x14ac:dyDescent="0.2">
      <c r="M263" s="91">
        <v>274</v>
      </c>
      <c r="N263" s="92" t="s">
        <v>392</v>
      </c>
      <c r="O263" s="93">
        <v>18</v>
      </c>
      <c r="T263" s="95" t="s">
        <v>922</v>
      </c>
      <c r="U263" s="95" t="s">
        <v>923</v>
      </c>
    </row>
    <row r="264" spans="13:21" ht="12.75" hidden="1" customHeight="1" x14ac:dyDescent="0.2">
      <c r="M264" s="91">
        <v>275</v>
      </c>
      <c r="N264" s="92" t="s">
        <v>1252</v>
      </c>
      <c r="O264" s="93">
        <v>8</v>
      </c>
      <c r="T264" s="95" t="s">
        <v>924</v>
      </c>
      <c r="U264" s="95" t="s">
        <v>925</v>
      </c>
    </row>
    <row r="265" spans="13:21" ht="12.75" hidden="1" customHeight="1" x14ac:dyDescent="0.2">
      <c r="M265" s="91">
        <v>276</v>
      </c>
      <c r="N265" s="92" t="s">
        <v>1631</v>
      </c>
      <c r="O265" s="93">
        <v>20</v>
      </c>
      <c r="T265" s="95" t="s">
        <v>926</v>
      </c>
      <c r="U265" s="95" t="s">
        <v>927</v>
      </c>
    </row>
    <row r="266" spans="13:21" ht="12.75" hidden="1" customHeight="1" x14ac:dyDescent="0.2">
      <c r="M266" s="91">
        <v>278</v>
      </c>
      <c r="N266" s="92" t="s">
        <v>1489</v>
      </c>
      <c r="O266" s="93">
        <v>14</v>
      </c>
      <c r="T266" s="95" t="s">
        <v>928</v>
      </c>
      <c r="U266" s="95" t="s">
        <v>929</v>
      </c>
    </row>
    <row r="267" spans="13:21" ht="12.75" hidden="1" customHeight="1" x14ac:dyDescent="0.2">
      <c r="M267" s="91">
        <v>279</v>
      </c>
      <c r="N267" s="92" t="s">
        <v>1632</v>
      </c>
      <c r="O267" s="93">
        <v>20</v>
      </c>
      <c r="T267" s="95" t="s">
        <v>930</v>
      </c>
      <c r="U267" s="95" t="s">
        <v>931</v>
      </c>
    </row>
    <row r="268" spans="13:21" ht="12.75" hidden="1" customHeight="1" x14ac:dyDescent="0.2">
      <c r="M268" s="91">
        <v>280</v>
      </c>
      <c r="N268" s="92" t="s">
        <v>242</v>
      </c>
      <c r="O268" s="93">
        <v>17</v>
      </c>
      <c r="T268" s="95" t="s">
        <v>932</v>
      </c>
      <c r="U268" s="95" t="s">
        <v>1642</v>
      </c>
    </row>
    <row r="269" spans="13:21" ht="12.75" hidden="1" customHeight="1" x14ac:dyDescent="0.2">
      <c r="M269" s="91">
        <v>281</v>
      </c>
      <c r="N269" s="92" t="s">
        <v>1212</v>
      </c>
      <c r="O269" s="93">
        <v>4</v>
      </c>
      <c r="T269" s="95" t="s">
        <v>933</v>
      </c>
      <c r="U269" s="95" t="s">
        <v>934</v>
      </c>
    </row>
    <row r="270" spans="13:21" ht="12.75" hidden="1" customHeight="1" x14ac:dyDescent="0.2">
      <c r="M270" s="91">
        <v>282</v>
      </c>
      <c r="N270" s="92" t="s">
        <v>1441</v>
      </c>
      <c r="O270" s="93">
        <v>13</v>
      </c>
      <c r="T270" s="95" t="s">
        <v>935</v>
      </c>
      <c r="U270" s="95" t="s">
        <v>936</v>
      </c>
    </row>
    <row r="271" spans="13:21" ht="12.75" hidden="1" customHeight="1" x14ac:dyDescent="0.2">
      <c r="M271" s="91">
        <v>283</v>
      </c>
      <c r="N271" s="92" t="s">
        <v>1283</v>
      </c>
      <c r="O271" s="93">
        <v>10</v>
      </c>
      <c r="T271" s="95" t="s">
        <v>937</v>
      </c>
      <c r="U271" s="95" t="s">
        <v>938</v>
      </c>
    </row>
    <row r="272" spans="13:21" ht="12.75" hidden="1" customHeight="1" x14ac:dyDescent="0.2">
      <c r="M272" s="91">
        <v>284</v>
      </c>
      <c r="N272" s="92" t="s">
        <v>1416</v>
      </c>
      <c r="O272" s="93">
        <v>12</v>
      </c>
      <c r="T272" s="95" t="s">
        <v>939</v>
      </c>
      <c r="U272" s="95" t="s">
        <v>940</v>
      </c>
    </row>
    <row r="273" spans="13:21" ht="12.75" hidden="1" customHeight="1" x14ac:dyDescent="0.2">
      <c r="M273" s="91">
        <v>285</v>
      </c>
      <c r="N273" s="92" t="s">
        <v>1417</v>
      </c>
      <c r="O273" s="93">
        <v>12</v>
      </c>
      <c r="T273" s="95" t="s">
        <v>941</v>
      </c>
      <c r="U273" s="95" t="s">
        <v>942</v>
      </c>
    </row>
    <row r="274" spans="13:21" ht="12.75" hidden="1" customHeight="1" x14ac:dyDescent="0.2">
      <c r="M274" s="91">
        <v>287</v>
      </c>
      <c r="N274" s="92" t="s">
        <v>174</v>
      </c>
      <c r="O274" s="93">
        <v>7</v>
      </c>
      <c r="T274" s="95" t="s">
        <v>943</v>
      </c>
      <c r="U274" s="95" t="s">
        <v>944</v>
      </c>
    </row>
    <row r="275" spans="13:21" ht="12.75" hidden="1" customHeight="1" x14ac:dyDescent="0.2">
      <c r="M275" s="91">
        <v>288</v>
      </c>
      <c r="N275" s="92" t="s">
        <v>1270</v>
      </c>
      <c r="O275" s="93">
        <v>9</v>
      </c>
      <c r="T275" s="95" t="s">
        <v>945</v>
      </c>
      <c r="U275" s="95" t="s">
        <v>1643</v>
      </c>
    </row>
    <row r="276" spans="13:21" ht="12.75" hidden="1" customHeight="1" x14ac:dyDescent="0.2">
      <c r="M276" s="91">
        <v>289</v>
      </c>
      <c r="N276" s="92" t="s">
        <v>126</v>
      </c>
      <c r="O276" s="93">
        <v>5</v>
      </c>
      <c r="T276" s="95" t="s">
        <v>946</v>
      </c>
      <c r="U276" s="95" t="s">
        <v>947</v>
      </c>
    </row>
    <row r="277" spans="13:21" ht="12.75" hidden="1" customHeight="1" x14ac:dyDescent="0.2">
      <c r="M277" s="91">
        <v>290</v>
      </c>
      <c r="N277" s="92" t="s">
        <v>1253</v>
      </c>
      <c r="O277" s="93">
        <v>8</v>
      </c>
      <c r="T277" s="95" t="s">
        <v>948</v>
      </c>
      <c r="U277" s="95" t="s">
        <v>949</v>
      </c>
    </row>
    <row r="278" spans="13:21" ht="12.75" hidden="1" customHeight="1" x14ac:dyDescent="0.2">
      <c r="M278" s="91">
        <v>291</v>
      </c>
      <c r="N278" s="92" t="s">
        <v>1442</v>
      </c>
      <c r="O278" s="93">
        <v>18</v>
      </c>
      <c r="T278" s="95" t="s">
        <v>950</v>
      </c>
      <c r="U278" s="95" t="s">
        <v>951</v>
      </c>
    </row>
    <row r="279" spans="13:21" ht="12.75" hidden="1" customHeight="1" x14ac:dyDescent="0.2">
      <c r="M279" s="91">
        <v>292</v>
      </c>
      <c r="N279" s="92" t="s">
        <v>153</v>
      </c>
      <c r="O279" s="93">
        <v>6</v>
      </c>
      <c r="T279" s="95" t="s">
        <v>952</v>
      </c>
      <c r="U279" s="95" t="s">
        <v>953</v>
      </c>
    </row>
    <row r="280" spans="13:21" ht="12.75" hidden="1" customHeight="1" x14ac:dyDescent="0.2">
      <c r="M280" s="91">
        <v>293</v>
      </c>
      <c r="N280" s="92" t="s">
        <v>1195</v>
      </c>
      <c r="O280" s="93">
        <v>3</v>
      </c>
      <c r="T280" s="95" t="s">
        <v>954</v>
      </c>
      <c r="U280" s="95" t="s">
        <v>955</v>
      </c>
    </row>
    <row r="281" spans="13:21" ht="12.75" hidden="1" customHeight="1" x14ac:dyDescent="0.2">
      <c r="M281" s="91">
        <v>294</v>
      </c>
      <c r="N281" s="92" t="s">
        <v>207</v>
      </c>
      <c r="O281" s="93">
        <v>16</v>
      </c>
      <c r="T281" s="95" t="s">
        <v>956</v>
      </c>
      <c r="U281" s="95" t="s">
        <v>957</v>
      </c>
    </row>
    <row r="282" spans="13:21" ht="12.75" hidden="1" customHeight="1" x14ac:dyDescent="0.2">
      <c r="M282" s="91">
        <v>295</v>
      </c>
      <c r="N282" s="92" t="s">
        <v>359</v>
      </c>
      <c r="O282" s="93">
        <v>16</v>
      </c>
      <c r="T282" s="95" t="s">
        <v>958</v>
      </c>
      <c r="U282" s="95" t="s">
        <v>959</v>
      </c>
    </row>
    <row r="283" spans="13:21" ht="12.75" hidden="1" customHeight="1" x14ac:dyDescent="0.2">
      <c r="M283" s="91">
        <v>296</v>
      </c>
      <c r="N283" s="92" t="s">
        <v>1443</v>
      </c>
      <c r="O283" s="93">
        <v>13</v>
      </c>
      <c r="T283" s="95" t="s">
        <v>960</v>
      </c>
      <c r="U283" s="95" t="s">
        <v>961</v>
      </c>
    </row>
    <row r="284" spans="13:21" ht="12.75" hidden="1" customHeight="1" x14ac:dyDescent="0.2">
      <c r="M284" s="91">
        <v>297</v>
      </c>
      <c r="N284" s="92" t="s">
        <v>1213</v>
      </c>
      <c r="O284" s="93">
        <v>4</v>
      </c>
      <c r="T284" s="95" t="s">
        <v>962</v>
      </c>
      <c r="U284" s="95" t="s">
        <v>963</v>
      </c>
    </row>
    <row r="285" spans="13:21" ht="12.75" hidden="1" customHeight="1" x14ac:dyDescent="0.2">
      <c r="M285" s="91">
        <v>298</v>
      </c>
      <c r="N285" s="92" t="s">
        <v>1509</v>
      </c>
      <c r="O285" s="93">
        <v>15</v>
      </c>
      <c r="T285" s="95" t="s">
        <v>964</v>
      </c>
      <c r="U285" s="95" t="s">
        <v>965</v>
      </c>
    </row>
    <row r="286" spans="13:21" ht="12.75" hidden="1" customHeight="1" x14ac:dyDescent="0.2">
      <c r="M286" s="91">
        <v>299</v>
      </c>
      <c r="N286" s="92" t="s">
        <v>1418</v>
      </c>
      <c r="O286" s="93">
        <v>12</v>
      </c>
      <c r="T286" s="95" t="s">
        <v>966</v>
      </c>
      <c r="U286" s="95" t="s">
        <v>967</v>
      </c>
    </row>
    <row r="287" spans="13:21" ht="12.75" hidden="1" customHeight="1" x14ac:dyDescent="0.2">
      <c r="M287" s="91">
        <v>300</v>
      </c>
      <c r="N287" s="92" t="s">
        <v>244</v>
      </c>
      <c r="O287" s="93">
        <v>17</v>
      </c>
      <c r="T287" s="95" t="s">
        <v>968</v>
      </c>
      <c r="U287" s="95" t="s">
        <v>969</v>
      </c>
    </row>
    <row r="288" spans="13:21" ht="12.75" hidden="1" customHeight="1" x14ac:dyDescent="0.2">
      <c r="M288" s="91">
        <v>301</v>
      </c>
      <c r="N288" s="92" t="s">
        <v>1254</v>
      </c>
      <c r="O288" s="93">
        <v>8</v>
      </c>
      <c r="T288" s="95" t="s">
        <v>970</v>
      </c>
      <c r="U288" s="95" t="s">
        <v>971</v>
      </c>
    </row>
    <row r="289" spans="13:21" ht="12.75" hidden="1" customHeight="1" x14ac:dyDescent="0.2">
      <c r="M289" s="91">
        <v>302</v>
      </c>
      <c r="N289" s="92" t="s">
        <v>1255</v>
      </c>
      <c r="O289" s="93">
        <v>8</v>
      </c>
      <c r="T289" s="95" t="s">
        <v>972</v>
      </c>
      <c r="U289" s="95" t="s">
        <v>1309</v>
      </c>
    </row>
    <row r="290" spans="13:21" ht="12.75" hidden="1" customHeight="1" x14ac:dyDescent="0.2">
      <c r="M290" s="91">
        <v>303</v>
      </c>
      <c r="N290" s="92" t="s">
        <v>1419</v>
      </c>
      <c r="O290" s="93">
        <v>12</v>
      </c>
      <c r="T290" s="95" t="s">
        <v>973</v>
      </c>
      <c r="U290" s="95" t="s">
        <v>974</v>
      </c>
    </row>
    <row r="291" spans="13:21" ht="12.75" hidden="1" customHeight="1" x14ac:dyDescent="0.2">
      <c r="M291" s="91">
        <v>304</v>
      </c>
      <c r="N291" s="92" t="s">
        <v>393</v>
      </c>
      <c r="O291" s="93">
        <v>18</v>
      </c>
      <c r="T291" s="95" t="s">
        <v>975</v>
      </c>
      <c r="U291" s="95" t="s">
        <v>1310</v>
      </c>
    </row>
    <row r="292" spans="13:21" ht="12.75" hidden="1" customHeight="1" x14ac:dyDescent="0.2">
      <c r="M292" s="91">
        <v>306</v>
      </c>
      <c r="N292" s="92" t="s">
        <v>1599</v>
      </c>
      <c r="O292" s="93">
        <v>19</v>
      </c>
      <c r="T292" s="95" t="s">
        <v>976</v>
      </c>
      <c r="U292" s="95" t="s">
        <v>977</v>
      </c>
    </row>
    <row r="293" spans="13:21" ht="12.75" hidden="1" customHeight="1" x14ac:dyDescent="0.2">
      <c r="M293" s="91">
        <v>307</v>
      </c>
      <c r="N293" s="92" t="s">
        <v>1284</v>
      </c>
      <c r="O293" s="93">
        <v>10</v>
      </c>
      <c r="T293" s="95" t="s">
        <v>978</v>
      </c>
      <c r="U293" s="95" t="s">
        <v>979</v>
      </c>
    </row>
    <row r="294" spans="13:21" ht="12.75" hidden="1" customHeight="1" x14ac:dyDescent="0.2">
      <c r="M294" s="91">
        <v>308</v>
      </c>
      <c r="N294" s="92" t="s">
        <v>1600</v>
      </c>
      <c r="O294" s="93">
        <v>19</v>
      </c>
      <c r="T294" s="95" t="s">
        <v>980</v>
      </c>
      <c r="U294" s="95" t="s">
        <v>1311</v>
      </c>
    </row>
    <row r="295" spans="13:21" ht="12.75" hidden="1" customHeight="1" x14ac:dyDescent="0.2">
      <c r="M295" s="91">
        <v>309</v>
      </c>
      <c r="N295" s="92" t="s">
        <v>1420</v>
      </c>
      <c r="O295" s="93">
        <v>12</v>
      </c>
      <c r="T295" s="95" t="s">
        <v>981</v>
      </c>
      <c r="U295" s="95" t="s">
        <v>298</v>
      </c>
    </row>
    <row r="296" spans="13:21" ht="12.75" hidden="1" customHeight="1" x14ac:dyDescent="0.2">
      <c r="M296" s="91">
        <v>310</v>
      </c>
      <c r="N296" s="92" t="s">
        <v>1635</v>
      </c>
      <c r="O296" s="93">
        <v>15</v>
      </c>
      <c r="T296" s="95" t="s">
        <v>982</v>
      </c>
      <c r="U296" s="95" t="s">
        <v>299</v>
      </c>
    </row>
    <row r="297" spans="13:21" ht="12.75" hidden="1" customHeight="1" x14ac:dyDescent="0.2">
      <c r="M297" s="91">
        <v>311</v>
      </c>
      <c r="N297" s="92" t="s">
        <v>1171</v>
      </c>
      <c r="O297" s="93">
        <v>2</v>
      </c>
      <c r="T297" s="95" t="s">
        <v>983</v>
      </c>
      <c r="U297" s="95" t="s">
        <v>984</v>
      </c>
    </row>
    <row r="298" spans="13:21" ht="12.75" hidden="1" customHeight="1" x14ac:dyDescent="0.2">
      <c r="M298" s="91">
        <v>312</v>
      </c>
      <c r="N298" s="92" t="s">
        <v>1490</v>
      </c>
      <c r="O298" s="93">
        <v>14</v>
      </c>
      <c r="T298" s="95" t="s">
        <v>985</v>
      </c>
      <c r="U298" s="95" t="s">
        <v>986</v>
      </c>
    </row>
    <row r="299" spans="13:21" ht="12.75" hidden="1" customHeight="1" x14ac:dyDescent="0.2">
      <c r="M299" s="91">
        <v>313</v>
      </c>
      <c r="N299" s="92" t="s">
        <v>1271</v>
      </c>
      <c r="O299" s="93">
        <v>9</v>
      </c>
      <c r="T299" s="95" t="s">
        <v>987</v>
      </c>
      <c r="U299" s="95" t="s">
        <v>988</v>
      </c>
    </row>
    <row r="300" spans="13:21" ht="12.75" hidden="1" customHeight="1" x14ac:dyDescent="0.2">
      <c r="M300" s="91">
        <v>314</v>
      </c>
      <c r="N300" s="92" t="s">
        <v>245</v>
      </c>
      <c r="O300" s="93">
        <v>17</v>
      </c>
      <c r="T300" s="95" t="s">
        <v>989</v>
      </c>
      <c r="U300" s="95" t="s">
        <v>990</v>
      </c>
    </row>
    <row r="301" spans="13:21" ht="12.75" hidden="1" customHeight="1" x14ac:dyDescent="0.2">
      <c r="M301" s="91">
        <v>315</v>
      </c>
      <c r="N301" s="92" t="s">
        <v>1214</v>
      </c>
      <c r="O301" s="93">
        <v>4</v>
      </c>
      <c r="T301" s="95" t="s">
        <v>991</v>
      </c>
      <c r="U301" s="95" t="s">
        <v>992</v>
      </c>
    </row>
    <row r="302" spans="13:21" ht="12.75" hidden="1" customHeight="1" x14ac:dyDescent="0.2">
      <c r="M302" s="91">
        <v>316</v>
      </c>
      <c r="N302" s="92" t="s">
        <v>1444</v>
      </c>
      <c r="O302" s="93">
        <v>13</v>
      </c>
      <c r="T302" s="95" t="s">
        <v>993</v>
      </c>
      <c r="U302" s="95" t="s">
        <v>994</v>
      </c>
    </row>
    <row r="303" spans="13:21" ht="12.75" hidden="1" customHeight="1" x14ac:dyDescent="0.2">
      <c r="M303" s="91">
        <v>317</v>
      </c>
      <c r="N303" s="92" t="s">
        <v>1445</v>
      </c>
      <c r="O303" s="93">
        <v>13</v>
      </c>
      <c r="T303" s="95" t="s">
        <v>995</v>
      </c>
      <c r="U303" s="95" t="s">
        <v>996</v>
      </c>
    </row>
    <row r="304" spans="13:21" ht="12.75" hidden="1" customHeight="1" x14ac:dyDescent="0.2">
      <c r="M304" s="91">
        <v>318</v>
      </c>
      <c r="N304" s="92" t="s">
        <v>1400</v>
      </c>
      <c r="O304" s="93">
        <v>11</v>
      </c>
      <c r="T304" s="95" t="s">
        <v>997</v>
      </c>
      <c r="U304" s="95" t="s">
        <v>998</v>
      </c>
    </row>
    <row r="305" spans="13:21" ht="12.75" hidden="1" customHeight="1" x14ac:dyDescent="0.2">
      <c r="M305" s="91">
        <v>320</v>
      </c>
      <c r="N305" s="92" t="s">
        <v>1446</v>
      </c>
      <c r="O305" s="93">
        <v>13</v>
      </c>
      <c r="T305" s="95" t="s">
        <v>999</v>
      </c>
      <c r="U305" s="95" t="s">
        <v>1000</v>
      </c>
    </row>
    <row r="306" spans="13:21" ht="12.75" hidden="1" customHeight="1" x14ac:dyDescent="0.2">
      <c r="M306" s="91">
        <v>321</v>
      </c>
      <c r="N306" s="92" t="s">
        <v>394</v>
      </c>
      <c r="O306" s="93">
        <v>18</v>
      </c>
      <c r="T306" s="95" t="s">
        <v>1001</v>
      </c>
      <c r="U306" s="95" t="s">
        <v>1002</v>
      </c>
    </row>
    <row r="307" spans="13:21" ht="12.75" hidden="1" customHeight="1" x14ac:dyDescent="0.2">
      <c r="M307" s="91">
        <v>323</v>
      </c>
      <c r="N307" s="92" t="s">
        <v>1272</v>
      </c>
      <c r="O307" s="93">
        <v>9</v>
      </c>
      <c r="T307" s="95" t="s">
        <v>1003</v>
      </c>
      <c r="U307" s="95" t="s">
        <v>1004</v>
      </c>
    </row>
    <row r="308" spans="13:21" ht="12.75" hidden="1" customHeight="1" x14ac:dyDescent="0.2">
      <c r="M308" s="91">
        <v>324</v>
      </c>
      <c r="N308" s="92" t="s">
        <v>155</v>
      </c>
      <c r="O308" s="93">
        <v>6</v>
      </c>
      <c r="T308" s="95" t="s">
        <v>1005</v>
      </c>
      <c r="U308" s="95" t="s">
        <v>1006</v>
      </c>
    </row>
    <row r="309" spans="13:21" ht="12.75" hidden="1" customHeight="1" x14ac:dyDescent="0.2">
      <c r="M309" s="91">
        <v>325</v>
      </c>
      <c r="N309" s="92" t="s">
        <v>1491</v>
      </c>
      <c r="O309" s="93">
        <v>14</v>
      </c>
      <c r="T309" s="95" t="s">
        <v>1007</v>
      </c>
      <c r="U309" s="95" t="s">
        <v>300</v>
      </c>
    </row>
    <row r="310" spans="13:21" ht="12.75" hidden="1" customHeight="1" x14ac:dyDescent="0.2">
      <c r="M310" s="91">
        <v>326</v>
      </c>
      <c r="N310" s="92" t="s">
        <v>127</v>
      </c>
      <c r="O310" s="93">
        <v>5</v>
      </c>
      <c r="T310" s="95" t="s">
        <v>1008</v>
      </c>
      <c r="U310" s="95" t="s">
        <v>301</v>
      </c>
    </row>
    <row r="311" spans="13:21" ht="12.75" hidden="1" customHeight="1" x14ac:dyDescent="0.2">
      <c r="M311" s="91">
        <v>327</v>
      </c>
      <c r="N311" s="92" t="s">
        <v>1492</v>
      </c>
      <c r="O311" s="93">
        <v>14</v>
      </c>
      <c r="T311" s="95" t="s">
        <v>1009</v>
      </c>
      <c r="U311" s="95" t="s">
        <v>1010</v>
      </c>
    </row>
    <row r="312" spans="13:21" ht="12.75" hidden="1" customHeight="1" x14ac:dyDescent="0.2">
      <c r="M312" s="91">
        <v>328</v>
      </c>
      <c r="N312" s="92" t="s">
        <v>1196</v>
      </c>
      <c r="O312" s="93">
        <v>3</v>
      </c>
      <c r="T312" s="95" t="s">
        <v>1011</v>
      </c>
      <c r="U312" s="95" t="s">
        <v>1012</v>
      </c>
    </row>
    <row r="313" spans="13:21" ht="12.75" hidden="1" customHeight="1" x14ac:dyDescent="0.2">
      <c r="M313" s="91">
        <v>329</v>
      </c>
      <c r="N313" s="92" t="s">
        <v>1172</v>
      </c>
      <c r="O313" s="93">
        <v>2</v>
      </c>
      <c r="T313" s="95" t="s">
        <v>1013</v>
      </c>
      <c r="U313" s="95" t="s">
        <v>302</v>
      </c>
    </row>
    <row r="314" spans="13:21" ht="12.75" hidden="1" customHeight="1" x14ac:dyDescent="0.2">
      <c r="M314" s="91">
        <v>330</v>
      </c>
      <c r="N314" s="92" t="s">
        <v>395</v>
      </c>
      <c r="O314" s="93">
        <v>18</v>
      </c>
      <c r="T314" s="95" t="s">
        <v>1014</v>
      </c>
      <c r="U314" s="95" t="s">
        <v>1015</v>
      </c>
    </row>
    <row r="315" spans="13:21" ht="12.75" hidden="1" customHeight="1" x14ac:dyDescent="0.2">
      <c r="M315" s="91">
        <v>331</v>
      </c>
      <c r="N315" s="92" t="s">
        <v>1137</v>
      </c>
      <c r="O315" s="93">
        <v>1</v>
      </c>
      <c r="T315" s="95" t="s">
        <v>1016</v>
      </c>
      <c r="U315" s="95" t="s">
        <v>1017</v>
      </c>
    </row>
    <row r="316" spans="13:21" ht="12.75" hidden="1" customHeight="1" x14ac:dyDescent="0.2">
      <c r="M316" s="91">
        <v>332</v>
      </c>
      <c r="N316" s="92" t="s">
        <v>1285</v>
      </c>
      <c r="O316" s="93">
        <v>10</v>
      </c>
      <c r="T316" s="95" t="s">
        <v>1018</v>
      </c>
      <c r="U316" s="95" t="s">
        <v>1019</v>
      </c>
    </row>
    <row r="317" spans="13:21" ht="12.75" hidden="1" customHeight="1" x14ac:dyDescent="0.2">
      <c r="M317" s="91">
        <v>333</v>
      </c>
      <c r="N317" s="92" t="s">
        <v>102</v>
      </c>
      <c r="O317" s="93">
        <v>4</v>
      </c>
      <c r="T317" s="95" t="s">
        <v>1020</v>
      </c>
      <c r="U317" s="95" t="s">
        <v>1021</v>
      </c>
    </row>
    <row r="318" spans="13:21" ht="12.75" hidden="1" customHeight="1" x14ac:dyDescent="0.2">
      <c r="M318" s="91">
        <v>334</v>
      </c>
      <c r="N318" s="92" t="s">
        <v>1401</v>
      </c>
      <c r="O318" s="93">
        <v>11</v>
      </c>
      <c r="T318" s="95" t="s">
        <v>1022</v>
      </c>
      <c r="U318" s="95" t="s">
        <v>1023</v>
      </c>
    </row>
    <row r="319" spans="13:21" ht="12.75" hidden="1" customHeight="1" x14ac:dyDescent="0.2">
      <c r="M319" s="91">
        <v>335</v>
      </c>
      <c r="N319" s="92" t="s">
        <v>1601</v>
      </c>
      <c r="O319" s="93">
        <v>19</v>
      </c>
      <c r="T319" s="95" t="s">
        <v>1024</v>
      </c>
      <c r="U319" s="95" t="s">
        <v>1025</v>
      </c>
    </row>
    <row r="320" spans="13:21" ht="12.75" hidden="1" customHeight="1" x14ac:dyDescent="0.2">
      <c r="M320" s="91">
        <v>337</v>
      </c>
      <c r="N320" s="92" t="s">
        <v>246</v>
      </c>
      <c r="O320" s="93">
        <v>17</v>
      </c>
      <c r="T320" s="95" t="s">
        <v>1026</v>
      </c>
      <c r="U320" s="95" t="s">
        <v>1027</v>
      </c>
    </row>
    <row r="321" spans="13:21" ht="12.75" hidden="1" customHeight="1" x14ac:dyDescent="0.2">
      <c r="M321" s="91">
        <v>338</v>
      </c>
      <c r="N321" s="92" t="s">
        <v>1421</v>
      </c>
      <c r="O321" s="93">
        <v>12</v>
      </c>
      <c r="T321" s="95" t="s">
        <v>1028</v>
      </c>
      <c r="U321" s="95" t="s">
        <v>1029</v>
      </c>
    </row>
    <row r="322" spans="13:21" ht="12.75" hidden="1" customHeight="1" x14ac:dyDescent="0.2">
      <c r="M322" s="91">
        <v>339</v>
      </c>
      <c r="N322" s="92" t="s">
        <v>247</v>
      </c>
      <c r="O322" s="93">
        <v>17</v>
      </c>
      <c r="T322" s="95" t="s">
        <v>1030</v>
      </c>
      <c r="U322" s="95" t="s">
        <v>1031</v>
      </c>
    </row>
    <row r="323" spans="13:21" ht="12.75" hidden="1" customHeight="1" x14ac:dyDescent="0.2">
      <c r="M323" s="91">
        <v>340</v>
      </c>
      <c r="N323" s="92" t="s">
        <v>1493</v>
      </c>
      <c r="O323" s="93">
        <v>14</v>
      </c>
      <c r="T323" s="95" t="s">
        <v>1032</v>
      </c>
      <c r="U323" s="95" t="s">
        <v>1033</v>
      </c>
    </row>
    <row r="324" spans="13:21" ht="12.75" hidden="1" customHeight="1" x14ac:dyDescent="0.2">
      <c r="M324" s="91">
        <v>341</v>
      </c>
      <c r="N324" s="92" t="s">
        <v>248</v>
      </c>
      <c r="O324" s="93">
        <v>17</v>
      </c>
      <c r="T324" s="95" t="s">
        <v>1034</v>
      </c>
      <c r="U324" s="95" t="s">
        <v>1035</v>
      </c>
    </row>
    <row r="325" spans="13:21" ht="12.75" hidden="1" customHeight="1" x14ac:dyDescent="0.2">
      <c r="M325" s="91">
        <v>342</v>
      </c>
      <c r="N325" s="92" t="s">
        <v>1085</v>
      </c>
      <c r="O325" s="93">
        <v>20</v>
      </c>
      <c r="T325" s="95" t="s">
        <v>1036</v>
      </c>
      <c r="U325" s="95" t="s">
        <v>1037</v>
      </c>
    </row>
    <row r="326" spans="13:21" ht="12.75" hidden="1" customHeight="1" x14ac:dyDescent="0.2">
      <c r="M326" s="91">
        <v>343</v>
      </c>
      <c r="N326" s="92" t="s">
        <v>1612</v>
      </c>
      <c r="O326" s="93">
        <v>19</v>
      </c>
      <c r="T326" s="95" t="s">
        <v>1038</v>
      </c>
      <c r="U326" s="95" t="s">
        <v>1039</v>
      </c>
    </row>
    <row r="327" spans="13:21" ht="12.75" hidden="1" customHeight="1" x14ac:dyDescent="0.2">
      <c r="M327" s="91">
        <v>344</v>
      </c>
      <c r="N327" s="92" t="s">
        <v>1447</v>
      </c>
      <c r="O327" s="93">
        <v>13</v>
      </c>
      <c r="T327" s="95" t="s">
        <v>1040</v>
      </c>
      <c r="U327" s="95" t="s">
        <v>1041</v>
      </c>
    </row>
    <row r="328" spans="13:21" ht="12.75" hidden="1" customHeight="1" x14ac:dyDescent="0.2">
      <c r="M328" s="91">
        <v>345</v>
      </c>
      <c r="N328" s="92" t="s">
        <v>1448</v>
      </c>
      <c r="O328" s="93">
        <v>13</v>
      </c>
      <c r="T328" s="95" t="s">
        <v>1042</v>
      </c>
      <c r="U328" s="95" t="s">
        <v>1043</v>
      </c>
    </row>
    <row r="329" spans="13:21" ht="12.75" hidden="1" customHeight="1" x14ac:dyDescent="0.2">
      <c r="M329" s="91">
        <v>346</v>
      </c>
      <c r="N329" s="92" t="s">
        <v>1494</v>
      </c>
      <c r="O329" s="93">
        <v>14</v>
      </c>
      <c r="T329" s="95" t="s">
        <v>1044</v>
      </c>
      <c r="U329" s="95" t="s">
        <v>1045</v>
      </c>
    </row>
    <row r="330" spans="13:21" ht="12.75" hidden="1" customHeight="1" x14ac:dyDescent="0.2">
      <c r="M330" s="91">
        <v>347</v>
      </c>
      <c r="N330" s="92" t="s">
        <v>1197</v>
      </c>
      <c r="O330" s="93">
        <v>3</v>
      </c>
      <c r="T330" s="95" t="s">
        <v>1046</v>
      </c>
      <c r="U330" s="95" t="s">
        <v>1047</v>
      </c>
    </row>
    <row r="331" spans="13:21" ht="12.75" hidden="1" customHeight="1" x14ac:dyDescent="0.2">
      <c r="M331" s="91">
        <v>348</v>
      </c>
      <c r="N331" s="92" t="s">
        <v>396</v>
      </c>
      <c r="O331" s="93">
        <v>18</v>
      </c>
      <c r="T331" s="95" t="s">
        <v>1048</v>
      </c>
      <c r="U331" s="95" t="s">
        <v>1049</v>
      </c>
    </row>
    <row r="332" spans="13:21" ht="12.75" hidden="1" customHeight="1" x14ac:dyDescent="0.2">
      <c r="M332" s="91">
        <v>349</v>
      </c>
      <c r="N332" s="92" t="s">
        <v>1449</v>
      </c>
      <c r="O332" s="93">
        <v>13</v>
      </c>
      <c r="T332" s="95" t="s">
        <v>1050</v>
      </c>
      <c r="U332" s="95" t="s">
        <v>1051</v>
      </c>
    </row>
    <row r="333" spans="13:21" ht="12.75" hidden="1" customHeight="1" x14ac:dyDescent="0.2">
      <c r="M333" s="91">
        <v>350</v>
      </c>
      <c r="N333" s="92" t="s">
        <v>249</v>
      </c>
      <c r="O333" s="93">
        <v>17</v>
      </c>
      <c r="T333" s="95" t="s">
        <v>1052</v>
      </c>
      <c r="U333" s="95" t="s">
        <v>1053</v>
      </c>
    </row>
    <row r="334" spans="13:21" ht="12.75" hidden="1" customHeight="1" x14ac:dyDescent="0.2">
      <c r="M334" s="91">
        <v>351</v>
      </c>
      <c r="N334" s="92" t="s">
        <v>1402</v>
      </c>
      <c r="O334" s="93">
        <v>11</v>
      </c>
      <c r="T334" s="95" t="s">
        <v>1054</v>
      </c>
      <c r="U334" s="95" t="s">
        <v>1055</v>
      </c>
    </row>
    <row r="335" spans="13:21" ht="12.75" hidden="1" customHeight="1" x14ac:dyDescent="0.2">
      <c r="M335" s="91">
        <v>352</v>
      </c>
      <c r="N335" s="92" t="s">
        <v>1173</v>
      </c>
      <c r="O335" s="93">
        <v>2</v>
      </c>
      <c r="T335" s="95" t="s">
        <v>1056</v>
      </c>
      <c r="U335" s="95" t="s">
        <v>1057</v>
      </c>
    </row>
    <row r="336" spans="13:21" ht="12.75" hidden="1" customHeight="1" x14ac:dyDescent="0.2">
      <c r="M336" s="91">
        <v>354</v>
      </c>
      <c r="N336" s="92" t="s">
        <v>1451</v>
      </c>
      <c r="O336" s="93">
        <v>13</v>
      </c>
      <c r="T336" s="95" t="s">
        <v>1058</v>
      </c>
      <c r="U336" s="95" t="s">
        <v>1059</v>
      </c>
    </row>
    <row r="337" spans="13:21" ht="12.75" hidden="1" customHeight="1" x14ac:dyDescent="0.2">
      <c r="M337" s="91">
        <v>355</v>
      </c>
      <c r="N337" s="92" t="s">
        <v>1086</v>
      </c>
      <c r="O337" s="93">
        <v>20</v>
      </c>
      <c r="T337" s="95" t="s">
        <v>1060</v>
      </c>
      <c r="U337" s="95" t="s">
        <v>1061</v>
      </c>
    </row>
    <row r="338" spans="13:21" ht="12.75" hidden="1" customHeight="1" x14ac:dyDescent="0.2">
      <c r="M338" s="91">
        <v>356</v>
      </c>
      <c r="N338" s="92" t="s">
        <v>1139</v>
      </c>
      <c r="O338" s="93">
        <v>1</v>
      </c>
      <c r="T338" s="95" t="s">
        <v>1062</v>
      </c>
      <c r="U338" s="95" t="s">
        <v>303</v>
      </c>
    </row>
    <row r="339" spans="13:21" ht="12.75" hidden="1" customHeight="1" x14ac:dyDescent="0.2">
      <c r="M339" s="91">
        <v>357</v>
      </c>
      <c r="N339" s="92" t="s">
        <v>1508</v>
      </c>
      <c r="O339" s="93">
        <v>15</v>
      </c>
      <c r="T339" s="95" t="s">
        <v>1063</v>
      </c>
      <c r="U339" s="95" t="s">
        <v>1064</v>
      </c>
    </row>
    <row r="340" spans="13:21" ht="12.75" hidden="1" customHeight="1" x14ac:dyDescent="0.2">
      <c r="M340" s="91">
        <v>358</v>
      </c>
      <c r="N340" s="92" t="s">
        <v>1240</v>
      </c>
      <c r="O340" s="93">
        <v>17</v>
      </c>
      <c r="T340" s="95" t="s">
        <v>1065</v>
      </c>
      <c r="U340" s="95" t="s">
        <v>1066</v>
      </c>
    </row>
    <row r="341" spans="13:21" ht="12.75" hidden="1" customHeight="1" x14ac:dyDescent="0.2">
      <c r="M341" s="91">
        <v>359</v>
      </c>
      <c r="N341" s="92" t="s">
        <v>397</v>
      </c>
      <c r="O341" s="93">
        <v>18</v>
      </c>
      <c r="T341" s="95" t="s">
        <v>1067</v>
      </c>
      <c r="U341" s="95" t="s">
        <v>1068</v>
      </c>
    </row>
    <row r="342" spans="13:21" ht="12.75" hidden="1" customHeight="1" x14ac:dyDescent="0.2">
      <c r="M342" s="91">
        <v>360</v>
      </c>
      <c r="N342" s="92" t="s">
        <v>1256</v>
      </c>
      <c r="O342" s="93">
        <v>8</v>
      </c>
      <c r="T342" s="95" t="s">
        <v>1069</v>
      </c>
      <c r="U342" s="95" t="s">
        <v>304</v>
      </c>
    </row>
    <row r="343" spans="13:21" ht="12.75" hidden="1" customHeight="1" x14ac:dyDescent="0.2">
      <c r="M343" s="91">
        <v>361</v>
      </c>
      <c r="N343" s="92" t="s">
        <v>1495</v>
      </c>
      <c r="O343" s="93">
        <v>14</v>
      </c>
      <c r="T343" s="95" t="s">
        <v>512</v>
      </c>
      <c r="U343" s="95" t="s">
        <v>305</v>
      </c>
    </row>
    <row r="344" spans="13:21" ht="12.75" hidden="1" customHeight="1" x14ac:dyDescent="0.2">
      <c r="M344" s="91">
        <v>362</v>
      </c>
      <c r="N344" s="92" t="s">
        <v>1140</v>
      </c>
      <c r="O344" s="93">
        <v>1</v>
      </c>
      <c r="T344" s="95" t="s">
        <v>513</v>
      </c>
      <c r="U344" s="95" t="s">
        <v>306</v>
      </c>
    </row>
    <row r="345" spans="13:21" ht="12.75" hidden="1" customHeight="1" x14ac:dyDescent="0.2">
      <c r="M345" s="91">
        <v>363</v>
      </c>
      <c r="N345" s="92" t="s">
        <v>1257</v>
      </c>
      <c r="O345" s="93">
        <v>8</v>
      </c>
      <c r="T345" s="95" t="s">
        <v>514</v>
      </c>
      <c r="U345" s="95" t="s">
        <v>515</v>
      </c>
    </row>
    <row r="346" spans="13:21" ht="12.75" hidden="1" customHeight="1" x14ac:dyDescent="0.2">
      <c r="M346" s="91">
        <v>364</v>
      </c>
      <c r="N346" s="92" t="s">
        <v>1174</v>
      </c>
      <c r="O346" s="93">
        <v>2</v>
      </c>
      <c r="T346" s="95" t="s">
        <v>516</v>
      </c>
      <c r="U346" s="95" t="s">
        <v>517</v>
      </c>
    </row>
    <row r="347" spans="13:21" ht="12.75" hidden="1" customHeight="1" x14ac:dyDescent="0.2">
      <c r="M347" s="91">
        <v>365</v>
      </c>
      <c r="N347" s="92" t="s">
        <v>103</v>
      </c>
      <c r="O347" s="93">
        <v>4</v>
      </c>
      <c r="T347" s="95" t="s">
        <v>518</v>
      </c>
      <c r="U347" s="95" t="s">
        <v>519</v>
      </c>
    </row>
    <row r="348" spans="13:21" ht="12.75" hidden="1" customHeight="1" x14ac:dyDescent="0.2">
      <c r="M348" s="91">
        <v>366</v>
      </c>
      <c r="N348" s="92" t="s">
        <v>157</v>
      </c>
      <c r="O348" s="93">
        <v>6</v>
      </c>
      <c r="T348" s="95" t="s">
        <v>520</v>
      </c>
      <c r="U348" s="95" t="s">
        <v>521</v>
      </c>
    </row>
    <row r="349" spans="13:21" ht="12.75" hidden="1" customHeight="1" x14ac:dyDescent="0.2">
      <c r="M349" s="91">
        <v>368</v>
      </c>
      <c r="N349" s="92" t="s">
        <v>398</v>
      </c>
      <c r="O349" s="93">
        <v>18</v>
      </c>
      <c r="T349" s="95" t="s">
        <v>522</v>
      </c>
      <c r="U349" s="95" t="s">
        <v>523</v>
      </c>
    </row>
    <row r="350" spans="13:21" ht="12.75" hidden="1" customHeight="1" x14ac:dyDescent="0.2">
      <c r="M350" s="91">
        <v>369</v>
      </c>
      <c r="N350" s="92" t="s">
        <v>1258</v>
      </c>
      <c r="O350" s="93">
        <v>8</v>
      </c>
      <c r="T350" s="95" t="s">
        <v>524</v>
      </c>
      <c r="U350" s="95" t="s">
        <v>307</v>
      </c>
    </row>
    <row r="351" spans="13:21" ht="12.75" hidden="1" customHeight="1" x14ac:dyDescent="0.2">
      <c r="M351" s="91">
        <v>371</v>
      </c>
      <c r="N351" s="92" t="s">
        <v>1453</v>
      </c>
      <c r="O351" s="93">
        <v>13</v>
      </c>
      <c r="T351" s="95" t="s">
        <v>525</v>
      </c>
      <c r="U351" s="95" t="s">
        <v>526</v>
      </c>
    </row>
    <row r="352" spans="13:21" ht="12.75" hidden="1" customHeight="1" x14ac:dyDescent="0.2">
      <c r="M352" s="91">
        <v>372</v>
      </c>
      <c r="N352" s="92" t="s">
        <v>1422</v>
      </c>
      <c r="O352" s="93">
        <v>12</v>
      </c>
      <c r="T352" s="95" t="s">
        <v>527</v>
      </c>
      <c r="U352" s="95" t="s">
        <v>528</v>
      </c>
    </row>
    <row r="353" spans="13:21" ht="12.75" hidden="1" customHeight="1" x14ac:dyDescent="0.2">
      <c r="M353" s="91">
        <v>373</v>
      </c>
      <c r="N353" s="92" t="s">
        <v>1259</v>
      </c>
      <c r="O353" s="93">
        <v>8</v>
      </c>
      <c r="T353" s="95" t="s">
        <v>529</v>
      </c>
      <c r="U353" s="95" t="s">
        <v>530</v>
      </c>
    </row>
    <row r="354" spans="13:21" ht="12.75" hidden="1" customHeight="1" x14ac:dyDescent="0.2">
      <c r="M354" s="91">
        <v>374</v>
      </c>
      <c r="N354" s="92" t="s">
        <v>399</v>
      </c>
      <c r="O354" s="93">
        <v>18</v>
      </c>
      <c r="T354" s="95" t="s">
        <v>531</v>
      </c>
      <c r="U354" s="95" t="s">
        <v>532</v>
      </c>
    </row>
    <row r="355" spans="13:21" ht="12.75" hidden="1" customHeight="1" x14ac:dyDescent="0.2">
      <c r="M355" s="91">
        <v>375</v>
      </c>
      <c r="N355" s="92" t="s">
        <v>175</v>
      </c>
      <c r="O355" s="93">
        <v>7</v>
      </c>
      <c r="T355" s="95" t="s">
        <v>533</v>
      </c>
      <c r="U355" s="95" t="s">
        <v>534</v>
      </c>
    </row>
    <row r="356" spans="13:21" ht="12.75" hidden="1" customHeight="1" x14ac:dyDescent="0.2">
      <c r="M356" s="91">
        <v>376</v>
      </c>
      <c r="N356" s="92" t="s">
        <v>1142</v>
      </c>
      <c r="O356" s="93">
        <v>1</v>
      </c>
      <c r="T356" s="95" t="s">
        <v>535</v>
      </c>
      <c r="U356" s="95" t="s">
        <v>536</v>
      </c>
    </row>
    <row r="357" spans="13:21" ht="12.75" hidden="1" customHeight="1" x14ac:dyDescent="0.2">
      <c r="M357" s="91">
        <v>377</v>
      </c>
      <c r="N357" s="92" t="s">
        <v>1511</v>
      </c>
      <c r="O357" s="93">
        <v>15</v>
      </c>
      <c r="T357" s="95" t="s">
        <v>537</v>
      </c>
      <c r="U357" s="95" t="s">
        <v>538</v>
      </c>
    </row>
    <row r="358" spans="13:21" ht="12.75" hidden="1" customHeight="1" x14ac:dyDescent="0.2">
      <c r="M358" s="91">
        <v>378</v>
      </c>
      <c r="N358" s="92" t="s">
        <v>105</v>
      </c>
      <c r="O358" s="93">
        <v>4</v>
      </c>
      <c r="T358" s="95" t="s">
        <v>539</v>
      </c>
      <c r="U358" s="95" t="s">
        <v>540</v>
      </c>
    </row>
    <row r="359" spans="13:21" ht="12.75" hidden="1" customHeight="1" x14ac:dyDescent="0.2">
      <c r="M359" s="91">
        <v>379</v>
      </c>
      <c r="N359" s="92" t="s">
        <v>1454</v>
      </c>
      <c r="O359" s="93">
        <v>13</v>
      </c>
      <c r="T359" s="95" t="s">
        <v>541</v>
      </c>
      <c r="U359" s="95" t="s">
        <v>542</v>
      </c>
    </row>
    <row r="360" spans="13:21" ht="12.75" hidden="1" customHeight="1" x14ac:dyDescent="0.2">
      <c r="M360" s="91">
        <v>380</v>
      </c>
      <c r="N360" s="92" t="s">
        <v>1143</v>
      </c>
      <c r="O360" s="93">
        <v>1</v>
      </c>
      <c r="T360" s="95" t="s">
        <v>543</v>
      </c>
      <c r="U360" s="95" t="s">
        <v>544</v>
      </c>
    </row>
    <row r="361" spans="13:21" ht="12.75" hidden="1" customHeight="1" x14ac:dyDescent="0.2">
      <c r="M361" s="91">
        <v>381</v>
      </c>
      <c r="N361" s="92" t="s">
        <v>1496</v>
      </c>
      <c r="O361" s="93">
        <v>14</v>
      </c>
      <c r="T361" s="95" t="s">
        <v>545</v>
      </c>
      <c r="U361" s="95" t="s">
        <v>546</v>
      </c>
    </row>
    <row r="362" spans="13:21" ht="12.75" hidden="1" customHeight="1" x14ac:dyDescent="0.2">
      <c r="M362" s="91">
        <v>382</v>
      </c>
      <c r="N362" s="92" t="s">
        <v>1242</v>
      </c>
      <c r="O362" s="93">
        <v>17</v>
      </c>
      <c r="T362" s="95" t="s">
        <v>547</v>
      </c>
      <c r="U362" s="95" t="s">
        <v>548</v>
      </c>
    </row>
    <row r="363" spans="13:21" ht="12.75" hidden="1" customHeight="1" x14ac:dyDescent="0.2">
      <c r="M363" s="91">
        <v>383</v>
      </c>
      <c r="N363" s="92" t="s">
        <v>1243</v>
      </c>
      <c r="O363" s="93">
        <v>17</v>
      </c>
      <c r="T363" s="95" t="s">
        <v>549</v>
      </c>
      <c r="U363" s="95" t="s">
        <v>550</v>
      </c>
    </row>
    <row r="364" spans="13:21" ht="12.75" hidden="1" customHeight="1" x14ac:dyDescent="0.2">
      <c r="M364" s="91">
        <v>385</v>
      </c>
      <c r="N364" s="92" t="s">
        <v>1087</v>
      </c>
      <c r="O364" s="93">
        <v>20</v>
      </c>
      <c r="T364" s="95" t="s">
        <v>551</v>
      </c>
      <c r="U364" s="95" t="s">
        <v>308</v>
      </c>
    </row>
    <row r="365" spans="13:21" ht="12.75" hidden="1" customHeight="1" x14ac:dyDescent="0.2">
      <c r="M365" s="91">
        <v>386</v>
      </c>
      <c r="N365" s="92" t="s">
        <v>1497</v>
      </c>
      <c r="O365" s="93">
        <v>14</v>
      </c>
      <c r="T365" s="95" t="s">
        <v>552</v>
      </c>
      <c r="U365" s="95" t="s">
        <v>309</v>
      </c>
    </row>
    <row r="366" spans="13:21" ht="12.75" hidden="1" customHeight="1" x14ac:dyDescent="0.2">
      <c r="M366" s="91">
        <v>387</v>
      </c>
      <c r="N366" s="92" t="s">
        <v>1274</v>
      </c>
      <c r="O366" s="93">
        <v>9</v>
      </c>
      <c r="T366" s="95" t="s">
        <v>553</v>
      </c>
      <c r="U366" s="95" t="s">
        <v>1683</v>
      </c>
    </row>
    <row r="367" spans="13:21" ht="12.75" hidden="1" customHeight="1" x14ac:dyDescent="0.2">
      <c r="M367" s="91">
        <v>388</v>
      </c>
      <c r="N367" s="92" t="s">
        <v>1423</v>
      </c>
      <c r="O367" s="93">
        <v>12</v>
      </c>
      <c r="T367" s="95" t="s">
        <v>1684</v>
      </c>
      <c r="U367" s="95" t="s">
        <v>1685</v>
      </c>
    </row>
    <row r="368" spans="13:21" ht="12.75" hidden="1" customHeight="1" x14ac:dyDescent="0.2">
      <c r="M368" s="91">
        <v>389</v>
      </c>
      <c r="N368" s="92" t="s">
        <v>1244</v>
      </c>
      <c r="O368" s="93">
        <v>17</v>
      </c>
      <c r="T368" s="95" t="s">
        <v>1686</v>
      </c>
      <c r="U368" s="95" t="s">
        <v>1687</v>
      </c>
    </row>
    <row r="369" spans="13:21" ht="12.75" hidden="1" customHeight="1" x14ac:dyDescent="0.2">
      <c r="M369" s="91">
        <v>390</v>
      </c>
      <c r="N369" s="92" t="s">
        <v>177</v>
      </c>
      <c r="O369" s="93">
        <v>7</v>
      </c>
      <c r="T369" s="95" t="s">
        <v>1688</v>
      </c>
      <c r="U369" s="95" t="s">
        <v>1689</v>
      </c>
    </row>
    <row r="370" spans="13:21" ht="12.75" hidden="1" customHeight="1" x14ac:dyDescent="0.2">
      <c r="M370" s="91">
        <v>391</v>
      </c>
      <c r="N370" s="92" t="s">
        <v>1198</v>
      </c>
      <c r="O370" s="93">
        <v>3</v>
      </c>
      <c r="T370" s="95" t="s">
        <v>1690</v>
      </c>
      <c r="U370" s="95" t="s">
        <v>1691</v>
      </c>
    </row>
    <row r="371" spans="13:21" ht="12.75" hidden="1" customHeight="1" x14ac:dyDescent="0.2">
      <c r="M371" s="91">
        <v>393</v>
      </c>
      <c r="N371" s="92" t="s">
        <v>1260</v>
      </c>
      <c r="O371" s="93">
        <v>8</v>
      </c>
      <c r="T371" s="95" t="s">
        <v>1692</v>
      </c>
      <c r="U371" s="95" t="s">
        <v>1693</v>
      </c>
    </row>
    <row r="372" spans="13:21" ht="12.75" hidden="1" customHeight="1" x14ac:dyDescent="0.2">
      <c r="M372" s="91">
        <v>394</v>
      </c>
      <c r="N372" s="92" t="s">
        <v>1512</v>
      </c>
      <c r="O372" s="93">
        <v>15</v>
      </c>
      <c r="T372" s="95" t="s">
        <v>1694</v>
      </c>
      <c r="U372" s="95" t="s">
        <v>1695</v>
      </c>
    </row>
    <row r="373" spans="13:21" ht="12.75" hidden="1" customHeight="1" x14ac:dyDescent="0.2">
      <c r="M373" s="91">
        <v>395</v>
      </c>
      <c r="N373" s="92" t="s">
        <v>1286</v>
      </c>
      <c r="O373" s="93">
        <v>10</v>
      </c>
      <c r="T373" s="95" t="s">
        <v>1696</v>
      </c>
      <c r="U373" s="95" t="s">
        <v>1697</v>
      </c>
    </row>
    <row r="374" spans="13:21" ht="12.75" hidden="1" customHeight="1" x14ac:dyDescent="0.2">
      <c r="M374" s="91">
        <v>396</v>
      </c>
      <c r="N374" s="92" t="s">
        <v>1425</v>
      </c>
      <c r="O374" s="93">
        <v>12</v>
      </c>
      <c r="T374" s="95" t="s">
        <v>1698</v>
      </c>
      <c r="U374" s="95" t="s">
        <v>1699</v>
      </c>
    </row>
    <row r="375" spans="13:21" ht="12.75" hidden="1" customHeight="1" x14ac:dyDescent="0.2">
      <c r="M375" s="91">
        <v>397</v>
      </c>
      <c r="N375" s="92" t="s">
        <v>1426</v>
      </c>
      <c r="O375" s="93">
        <v>12</v>
      </c>
      <c r="T375" s="95" t="s">
        <v>1700</v>
      </c>
      <c r="U375" s="95" t="s">
        <v>1701</v>
      </c>
    </row>
    <row r="376" spans="13:21" ht="12.75" hidden="1" customHeight="1" x14ac:dyDescent="0.2">
      <c r="M376" s="91">
        <v>399</v>
      </c>
      <c r="N376" s="92" t="s">
        <v>1613</v>
      </c>
      <c r="O376" s="93">
        <v>19</v>
      </c>
      <c r="T376" s="95" t="s">
        <v>1702</v>
      </c>
      <c r="U376" s="95" t="s">
        <v>317</v>
      </c>
    </row>
    <row r="377" spans="13:21" ht="12.75" hidden="1" customHeight="1" x14ac:dyDescent="0.2">
      <c r="M377" s="91">
        <v>400</v>
      </c>
      <c r="N377" s="92" t="s">
        <v>106</v>
      </c>
      <c r="O377" s="93">
        <v>4</v>
      </c>
      <c r="T377" s="95" t="s">
        <v>1703</v>
      </c>
      <c r="U377" s="95" t="s">
        <v>1704</v>
      </c>
    </row>
    <row r="378" spans="13:21" ht="12.75" hidden="1" customHeight="1" x14ac:dyDescent="0.2">
      <c r="M378" s="91">
        <v>402</v>
      </c>
      <c r="N378" s="92" t="s">
        <v>1614</v>
      </c>
      <c r="O378" s="93">
        <v>19</v>
      </c>
      <c r="T378" s="95" t="s">
        <v>1705</v>
      </c>
      <c r="U378" s="95" t="s">
        <v>1706</v>
      </c>
    </row>
    <row r="379" spans="13:21" ht="12.75" hidden="1" customHeight="1" x14ac:dyDescent="0.2">
      <c r="M379" s="91">
        <v>405</v>
      </c>
      <c r="N379" s="92" t="s">
        <v>158</v>
      </c>
      <c r="O379" s="93">
        <v>6</v>
      </c>
      <c r="T379" s="95" t="s">
        <v>1707</v>
      </c>
      <c r="U379" s="95" t="s">
        <v>1708</v>
      </c>
    </row>
    <row r="380" spans="13:21" ht="12.75" hidden="1" customHeight="1" x14ac:dyDescent="0.2">
      <c r="M380" s="91">
        <v>406</v>
      </c>
      <c r="N380" s="92" t="s">
        <v>1245</v>
      </c>
      <c r="O380" s="93">
        <v>17</v>
      </c>
      <c r="T380" s="95" t="s">
        <v>1709</v>
      </c>
      <c r="U380" s="95" t="s">
        <v>318</v>
      </c>
    </row>
    <row r="381" spans="13:21" ht="12.75" hidden="1" customHeight="1" x14ac:dyDescent="0.2">
      <c r="M381" s="91">
        <v>407</v>
      </c>
      <c r="N381" s="92" t="s">
        <v>1287</v>
      </c>
      <c r="O381" s="93">
        <v>10</v>
      </c>
      <c r="T381" s="95" t="s">
        <v>1710</v>
      </c>
      <c r="U381" s="95" t="s">
        <v>1711</v>
      </c>
    </row>
    <row r="382" spans="13:21" ht="12.75" hidden="1" customHeight="1" x14ac:dyDescent="0.2">
      <c r="M382" s="91">
        <v>409</v>
      </c>
      <c r="N382" s="92" t="s">
        <v>1246</v>
      </c>
      <c r="O382" s="93">
        <v>17</v>
      </c>
      <c r="T382" s="95" t="s">
        <v>1712</v>
      </c>
      <c r="U382" s="95" t="s">
        <v>1713</v>
      </c>
    </row>
    <row r="383" spans="13:21" ht="12.75" hidden="1" customHeight="1" x14ac:dyDescent="0.2">
      <c r="M383" s="91">
        <v>410</v>
      </c>
      <c r="N383" s="92" t="s">
        <v>128</v>
      </c>
      <c r="O383" s="93">
        <v>5</v>
      </c>
      <c r="T383" s="95" t="s">
        <v>1714</v>
      </c>
      <c r="U383" s="95" t="s">
        <v>1715</v>
      </c>
    </row>
    <row r="384" spans="13:21" ht="12.75" hidden="1" customHeight="1" x14ac:dyDescent="0.2">
      <c r="M384" s="91">
        <v>411</v>
      </c>
      <c r="N384" s="92" t="s">
        <v>1455</v>
      </c>
      <c r="O384" s="93">
        <v>13</v>
      </c>
      <c r="T384" s="95" t="s">
        <v>1716</v>
      </c>
      <c r="U384" s="95" t="s">
        <v>1717</v>
      </c>
    </row>
    <row r="385" spans="13:21" ht="12.75" hidden="1" customHeight="1" x14ac:dyDescent="0.2">
      <c r="M385" s="91">
        <v>412</v>
      </c>
      <c r="N385" s="92" t="s">
        <v>1427</v>
      </c>
      <c r="O385" s="93">
        <v>12</v>
      </c>
      <c r="T385" s="95" t="s">
        <v>1718</v>
      </c>
      <c r="U385" s="95" t="s">
        <v>1719</v>
      </c>
    </row>
    <row r="386" spans="13:21" ht="12.75" hidden="1" customHeight="1" x14ac:dyDescent="0.2">
      <c r="M386" s="91">
        <v>413</v>
      </c>
      <c r="N386" s="92" t="s">
        <v>1247</v>
      </c>
      <c r="O386" s="93">
        <v>17</v>
      </c>
      <c r="T386" s="95" t="s">
        <v>1720</v>
      </c>
      <c r="U386" s="95" t="s">
        <v>1721</v>
      </c>
    </row>
    <row r="387" spans="13:21" ht="12.75" hidden="1" customHeight="1" x14ac:dyDescent="0.2">
      <c r="M387" s="91">
        <v>414</v>
      </c>
      <c r="N387" s="92" t="s">
        <v>209</v>
      </c>
      <c r="O387" s="93">
        <v>16</v>
      </c>
      <c r="T387" s="95" t="s">
        <v>1722</v>
      </c>
      <c r="U387" s="95" t="s">
        <v>1723</v>
      </c>
    </row>
    <row r="388" spans="13:21" ht="12.75" hidden="1" customHeight="1" x14ac:dyDescent="0.2">
      <c r="M388" s="91">
        <v>415</v>
      </c>
      <c r="N388" s="92" t="s">
        <v>210</v>
      </c>
      <c r="O388" s="93">
        <v>16</v>
      </c>
      <c r="T388" s="95" t="s">
        <v>1724</v>
      </c>
      <c r="U388" s="95" t="s">
        <v>772</v>
      </c>
    </row>
    <row r="389" spans="13:21" ht="12.75" hidden="1" customHeight="1" x14ac:dyDescent="0.2">
      <c r="M389" s="91">
        <v>416</v>
      </c>
      <c r="N389" s="92" t="s">
        <v>1456</v>
      </c>
      <c r="O389" s="93">
        <v>13</v>
      </c>
      <c r="T389" s="95" t="s">
        <v>1725</v>
      </c>
      <c r="U389" s="95" t="s">
        <v>773</v>
      </c>
    </row>
    <row r="390" spans="13:21" ht="12.75" hidden="1" customHeight="1" x14ac:dyDescent="0.2">
      <c r="M390" s="91">
        <v>418</v>
      </c>
      <c r="N390" s="92" t="s">
        <v>1428</v>
      </c>
      <c r="O390" s="93">
        <v>12</v>
      </c>
      <c r="T390" s="95" t="s">
        <v>1726</v>
      </c>
      <c r="U390" s="95" t="s">
        <v>1727</v>
      </c>
    </row>
    <row r="391" spans="13:21" ht="12.75" hidden="1" customHeight="1" x14ac:dyDescent="0.2">
      <c r="M391" s="91">
        <v>419</v>
      </c>
      <c r="N391" s="92" t="s">
        <v>1615</v>
      </c>
      <c r="O391" s="93">
        <v>19</v>
      </c>
      <c r="T391" s="95" t="s">
        <v>1728</v>
      </c>
      <c r="U391" s="95" t="s">
        <v>1729</v>
      </c>
    </row>
    <row r="392" spans="13:21" ht="12.75" hidden="1" customHeight="1" x14ac:dyDescent="0.2">
      <c r="M392" s="91">
        <v>421</v>
      </c>
      <c r="N392" s="92" t="s">
        <v>1498</v>
      </c>
      <c r="O392" s="93">
        <v>14</v>
      </c>
      <c r="T392" s="95" t="s">
        <v>1730</v>
      </c>
      <c r="U392" s="95" t="s">
        <v>774</v>
      </c>
    </row>
    <row r="393" spans="13:21" ht="12.75" hidden="1" customHeight="1" x14ac:dyDescent="0.2">
      <c r="M393" s="91">
        <v>422</v>
      </c>
      <c r="N393" s="92" t="s">
        <v>1175</v>
      </c>
      <c r="O393" s="93">
        <v>2</v>
      </c>
      <c r="T393" s="95" t="s">
        <v>1731</v>
      </c>
      <c r="U393" s="95" t="s">
        <v>1732</v>
      </c>
    </row>
    <row r="394" spans="13:21" ht="12.75" hidden="1" customHeight="1" x14ac:dyDescent="0.2">
      <c r="M394" s="91">
        <v>423</v>
      </c>
      <c r="N394" s="92" t="s">
        <v>1248</v>
      </c>
      <c r="O394" s="93">
        <v>17</v>
      </c>
      <c r="T394" s="95" t="s">
        <v>1733</v>
      </c>
      <c r="U394" s="95" t="s">
        <v>1734</v>
      </c>
    </row>
    <row r="395" spans="13:21" ht="12.75" hidden="1" customHeight="1" x14ac:dyDescent="0.2">
      <c r="M395" s="91">
        <v>424</v>
      </c>
      <c r="N395" s="92" t="s">
        <v>1288</v>
      </c>
      <c r="O395" s="93">
        <v>10</v>
      </c>
      <c r="T395" s="95" t="s">
        <v>1735</v>
      </c>
      <c r="U395" s="95" t="s">
        <v>1736</v>
      </c>
    </row>
    <row r="396" spans="13:21" ht="12.75" hidden="1" customHeight="1" x14ac:dyDescent="0.2">
      <c r="M396" s="91">
        <v>425</v>
      </c>
      <c r="N396" s="92" t="s">
        <v>1457</v>
      </c>
      <c r="O396" s="93">
        <v>13</v>
      </c>
      <c r="T396" s="95" t="s">
        <v>1737</v>
      </c>
      <c r="U396" s="95" t="s">
        <v>1738</v>
      </c>
    </row>
    <row r="397" spans="13:21" ht="12.75" hidden="1" customHeight="1" x14ac:dyDescent="0.2">
      <c r="M397" s="91">
        <v>426</v>
      </c>
      <c r="N397" s="92" t="s">
        <v>1199</v>
      </c>
      <c r="O397" s="93">
        <v>3</v>
      </c>
      <c r="T397" s="95" t="s">
        <v>1739</v>
      </c>
      <c r="U397" s="95" t="s">
        <v>1742</v>
      </c>
    </row>
    <row r="398" spans="13:21" ht="12.75" hidden="1" customHeight="1" x14ac:dyDescent="0.2">
      <c r="M398" s="91">
        <v>427</v>
      </c>
      <c r="N398" s="92" t="s">
        <v>361</v>
      </c>
      <c r="O398" s="93">
        <v>17</v>
      </c>
      <c r="T398" s="95" t="s">
        <v>1743</v>
      </c>
      <c r="U398" s="95" t="s">
        <v>770</v>
      </c>
    </row>
    <row r="399" spans="13:21" ht="12.75" hidden="1" customHeight="1" x14ac:dyDescent="0.2">
      <c r="M399" s="91">
        <v>428</v>
      </c>
      <c r="N399" s="92" t="s">
        <v>1458</v>
      </c>
      <c r="O399" s="93">
        <v>13</v>
      </c>
      <c r="T399" s="95" t="s">
        <v>1744</v>
      </c>
      <c r="U399" s="95" t="s">
        <v>771</v>
      </c>
    </row>
    <row r="400" spans="13:21" ht="12.75" hidden="1" customHeight="1" x14ac:dyDescent="0.2">
      <c r="M400" s="91">
        <v>429</v>
      </c>
      <c r="N400" s="92" t="s">
        <v>1146</v>
      </c>
      <c r="O400" s="93">
        <v>1</v>
      </c>
      <c r="T400" s="95" t="s">
        <v>1745</v>
      </c>
      <c r="U400" s="95" t="s">
        <v>1746</v>
      </c>
    </row>
    <row r="401" spans="13:21" ht="12.75" hidden="1" customHeight="1" x14ac:dyDescent="0.2">
      <c r="M401" s="91">
        <v>430</v>
      </c>
      <c r="N401" s="92" t="s">
        <v>1176</v>
      </c>
      <c r="O401" s="93">
        <v>2</v>
      </c>
      <c r="T401" s="95" t="s">
        <v>1747</v>
      </c>
      <c r="U401" s="95" t="s">
        <v>1748</v>
      </c>
    </row>
    <row r="402" spans="13:21" ht="12.75" hidden="1" customHeight="1" x14ac:dyDescent="0.2">
      <c r="M402" s="91">
        <v>431</v>
      </c>
      <c r="N402" s="92" t="s">
        <v>401</v>
      </c>
      <c r="O402" s="93">
        <v>18</v>
      </c>
      <c r="T402" s="95" t="s">
        <v>1749</v>
      </c>
      <c r="U402" s="95" t="s">
        <v>1750</v>
      </c>
    </row>
    <row r="403" spans="13:21" ht="12.75" hidden="1" customHeight="1" x14ac:dyDescent="0.2">
      <c r="M403" s="91">
        <v>432</v>
      </c>
      <c r="N403" s="92" t="s">
        <v>400</v>
      </c>
      <c r="O403" s="93">
        <v>18</v>
      </c>
      <c r="T403" s="95" t="s">
        <v>1751</v>
      </c>
      <c r="U403" s="95" t="s">
        <v>1752</v>
      </c>
    </row>
    <row r="404" spans="13:21" ht="12.75" hidden="1" customHeight="1" x14ac:dyDescent="0.2">
      <c r="M404" s="91">
        <v>433</v>
      </c>
      <c r="N404" s="92" t="s">
        <v>402</v>
      </c>
      <c r="O404" s="93">
        <v>18</v>
      </c>
      <c r="T404" s="95" t="s">
        <v>1753</v>
      </c>
      <c r="U404" s="95" t="s">
        <v>1754</v>
      </c>
    </row>
    <row r="405" spans="13:21" ht="12.75" hidden="1" customHeight="1" x14ac:dyDescent="0.2">
      <c r="M405" s="91">
        <v>435</v>
      </c>
      <c r="N405" s="92" t="s">
        <v>403</v>
      </c>
      <c r="O405" s="93">
        <v>18</v>
      </c>
      <c r="T405" s="95" t="s">
        <v>1755</v>
      </c>
      <c r="U405" s="95" t="s">
        <v>1756</v>
      </c>
    </row>
    <row r="406" spans="13:21" ht="12.75" hidden="1" customHeight="1" x14ac:dyDescent="0.2">
      <c r="M406" s="91">
        <v>436</v>
      </c>
      <c r="N406" s="92" t="s">
        <v>1145</v>
      </c>
      <c r="O406" s="93">
        <v>1</v>
      </c>
      <c r="T406" s="95" t="s">
        <v>1757</v>
      </c>
      <c r="U406" s="95" t="s">
        <v>1758</v>
      </c>
    </row>
    <row r="407" spans="13:21" ht="12.75" hidden="1" customHeight="1" x14ac:dyDescent="0.2">
      <c r="M407" s="91">
        <v>437</v>
      </c>
      <c r="N407" s="92" t="s">
        <v>129</v>
      </c>
      <c r="O407" s="93">
        <v>5</v>
      </c>
      <c r="T407" s="95" t="s">
        <v>1759</v>
      </c>
      <c r="U407" s="95" t="s">
        <v>1760</v>
      </c>
    </row>
    <row r="408" spans="13:21" ht="12.75" hidden="1" customHeight="1" x14ac:dyDescent="0.2">
      <c r="M408" s="91">
        <v>438</v>
      </c>
      <c r="N408" s="92" t="s">
        <v>130</v>
      </c>
      <c r="O408" s="93">
        <v>5</v>
      </c>
      <c r="T408" s="95" t="s">
        <v>1761</v>
      </c>
      <c r="U408" s="95" t="s">
        <v>1762</v>
      </c>
    </row>
    <row r="409" spans="13:21" ht="12.75" hidden="1" customHeight="1" x14ac:dyDescent="0.2">
      <c r="M409" s="91">
        <v>439</v>
      </c>
      <c r="N409" s="92" t="s">
        <v>159</v>
      </c>
      <c r="O409" s="93">
        <v>6</v>
      </c>
      <c r="T409" s="95" t="s">
        <v>1763</v>
      </c>
      <c r="U409" s="95" t="s">
        <v>1764</v>
      </c>
    </row>
    <row r="410" spans="13:21" ht="12.75" hidden="1" customHeight="1" x14ac:dyDescent="0.2">
      <c r="M410" s="91">
        <v>440</v>
      </c>
      <c r="N410" s="92" t="s">
        <v>1090</v>
      </c>
      <c r="O410" s="93">
        <v>20</v>
      </c>
      <c r="T410" s="95" t="s">
        <v>1765</v>
      </c>
      <c r="U410" s="95" t="s">
        <v>1766</v>
      </c>
    </row>
    <row r="411" spans="13:21" ht="12.75" hidden="1" customHeight="1" x14ac:dyDescent="0.2">
      <c r="M411" s="91">
        <v>441</v>
      </c>
      <c r="N411" s="92" t="s">
        <v>1091</v>
      </c>
      <c r="O411" s="93">
        <v>20</v>
      </c>
      <c r="T411" s="95" t="s">
        <v>1767</v>
      </c>
      <c r="U411" s="95" t="s">
        <v>1768</v>
      </c>
    </row>
    <row r="412" spans="13:21" ht="12.75" hidden="1" customHeight="1" x14ac:dyDescent="0.2">
      <c r="M412" s="91">
        <v>442</v>
      </c>
      <c r="N412" s="92" t="s">
        <v>160</v>
      </c>
      <c r="O412" s="93">
        <v>6</v>
      </c>
      <c r="T412" s="95" t="s">
        <v>1769</v>
      </c>
      <c r="U412" s="95" t="s">
        <v>1770</v>
      </c>
    </row>
    <row r="413" spans="13:21" ht="12.75" hidden="1" customHeight="1" x14ac:dyDescent="0.2">
      <c r="M413" s="91">
        <v>443</v>
      </c>
      <c r="N413" s="92" t="s">
        <v>363</v>
      </c>
      <c r="O413" s="93">
        <v>17</v>
      </c>
      <c r="T413" s="95" t="s">
        <v>1771</v>
      </c>
      <c r="U413" s="95" t="s">
        <v>1772</v>
      </c>
    </row>
    <row r="414" spans="13:21" ht="12.75" hidden="1" customHeight="1" x14ac:dyDescent="0.2">
      <c r="M414" s="91">
        <v>444</v>
      </c>
      <c r="N414" s="92" t="s">
        <v>1513</v>
      </c>
      <c r="O414" s="93">
        <v>15</v>
      </c>
      <c r="T414" s="95" t="s">
        <v>1773</v>
      </c>
      <c r="U414" s="95" t="s">
        <v>1774</v>
      </c>
    </row>
    <row r="415" spans="13:21" ht="12.75" hidden="1" customHeight="1" x14ac:dyDescent="0.2">
      <c r="M415" s="91">
        <v>445</v>
      </c>
      <c r="N415" s="92" t="s">
        <v>1459</v>
      </c>
      <c r="O415" s="93">
        <v>13</v>
      </c>
      <c r="T415" s="95" t="s">
        <v>1775</v>
      </c>
      <c r="U415" s="95" t="s">
        <v>1776</v>
      </c>
    </row>
    <row r="416" spans="13:21" ht="12.75" hidden="1" customHeight="1" x14ac:dyDescent="0.2">
      <c r="M416" s="91">
        <v>447</v>
      </c>
      <c r="N416" s="92" t="s">
        <v>364</v>
      </c>
      <c r="O416" s="93">
        <v>17</v>
      </c>
      <c r="T416" s="95" t="s">
        <v>1777</v>
      </c>
      <c r="U416" s="95" t="s">
        <v>1778</v>
      </c>
    </row>
    <row r="417" spans="13:21" ht="12.75" hidden="1" customHeight="1" x14ac:dyDescent="0.2">
      <c r="M417" s="91">
        <v>449</v>
      </c>
      <c r="N417" s="92" t="s">
        <v>1289</v>
      </c>
      <c r="O417" s="93">
        <v>10</v>
      </c>
      <c r="T417" s="95" t="s">
        <v>1779</v>
      </c>
      <c r="U417" s="95" t="s">
        <v>1780</v>
      </c>
    </row>
    <row r="418" spans="13:21" ht="12.75" hidden="1" customHeight="1" x14ac:dyDescent="0.2">
      <c r="M418" s="91">
        <v>450</v>
      </c>
      <c r="N418" s="92" t="s">
        <v>179</v>
      </c>
      <c r="O418" s="93">
        <v>7</v>
      </c>
      <c r="T418" s="95" t="s">
        <v>1781</v>
      </c>
      <c r="U418" s="95" t="s">
        <v>1782</v>
      </c>
    </row>
    <row r="419" spans="13:21" ht="12.75" hidden="1" customHeight="1" x14ac:dyDescent="0.2">
      <c r="M419" s="91">
        <v>452</v>
      </c>
      <c r="N419" s="92" t="s">
        <v>1093</v>
      </c>
      <c r="O419" s="93">
        <v>20</v>
      </c>
      <c r="T419" s="95" t="s">
        <v>1783</v>
      </c>
      <c r="U419" s="95" t="s">
        <v>1784</v>
      </c>
    </row>
    <row r="420" spans="13:21" ht="12.75" hidden="1" customHeight="1" x14ac:dyDescent="0.2">
      <c r="M420" s="91">
        <v>453</v>
      </c>
      <c r="N420" s="92" t="s">
        <v>404</v>
      </c>
      <c r="O420" s="93">
        <v>18</v>
      </c>
      <c r="T420" s="95" t="s">
        <v>1785</v>
      </c>
      <c r="U420" s="95" t="s">
        <v>1786</v>
      </c>
    </row>
    <row r="421" spans="13:21" ht="12.75" hidden="1" customHeight="1" x14ac:dyDescent="0.2">
      <c r="M421" s="91">
        <v>454</v>
      </c>
      <c r="N421" s="92" t="s">
        <v>1514</v>
      </c>
      <c r="O421" s="93">
        <v>15</v>
      </c>
      <c r="T421" s="95" t="s">
        <v>1787</v>
      </c>
      <c r="U421" s="95" t="s">
        <v>1788</v>
      </c>
    </row>
    <row r="422" spans="13:21" ht="12.75" hidden="1" customHeight="1" x14ac:dyDescent="0.2">
      <c r="M422" s="91">
        <v>455</v>
      </c>
      <c r="N422" s="92" t="s">
        <v>1273</v>
      </c>
      <c r="O422" s="93">
        <v>9</v>
      </c>
      <c r="T422" s="95" t="s">
        <v>1789</v>
      </c>
      <c r="U422" s="95" t="s">
        <v>1790</v>
      </c>
    </row>
    <row r="423" spans="13:21" ht="12.75" hidden="1" customHeight="1" x14ac:dyDescent="0.2">
      <c r="M423" s="91">
        <v>456</v>
      </c>
      <c r="N423" s="92" t="s">
        <v>211</v>
      </c>
      <c r="O423" s="93">
        <v>16</v>
      </c>
      <c r="T423" s="95" t="s">
        <v>1791</v>
      </c>
      <c r="U423" s="95" t="s">
        <v>1792</v>
      </c>
    </row>
    <row r="424" spans="13:21" ht="12.75" hidden="1" customHeight="1" x14ac:dyDescent="0.2">
      <c r="M424" s="91">
        <v>457</v>
      </c>
      <c r="N424" s="92" t="s">
        <v>1200</v>
      </c>
      <c r="O424" s="93">
        <v>3</v>
      </c>
      <c r="T424" s="95" t="s">
        <v>1793</v>
      </c>
      <c r="U424" s="95" t="s">
        <v>1794</v>
      </c>
    </row>
    <row r="425" spans="13:21" ht="12.75" hidden="1" customHeight="1" x14ac:dyDescent="0.2">
      <c r="M425" s="91">
        <v>458</v>
      </c>
      <c r="N425" s="92" t="s">
        <v>212</v>
      </c>
      <c r="O425" s="93">
        <v>16</v>
      </c>
      <c r="T425" s="95" t="s">
        <v>1795</v>
      </c>
      <c r="U425" s="95" t="s">
        <v>1796</v>
      </c>
    </row>
    <row r="426" spans="13:21" ht="12.75" hidden="1" customHeight="1" x14ac:dyDescent="0.2">
      <c r="M426" s="91">
        <v>459</v>
      </c>
      <c r="N426" s="92" t="s">
        <v>213</v>
      </c>
      <c r="O426" s="93">
        <v>16</v>
      </c>
      <c r="T426" s="95" t="s">
        <v>1797</v>
      </c>
      <c r="U426" s="95" t="s">
        <v>1798</v>
      </c>
    </row>
    <row r="427" spans="13:21" ht="12.75" hidden="1" customHeight="1" x14ac:dyDescent="0.2">
      <c r="M427" s="91">
        <v>460</v>
      </c>
      <c r="N427" s="92" t="s">
        <v>365</v>
      </c>
      <c r="O427" s="93">
        <v>17</v>
      </c>
      <c r="T427" s="95" t="s">
        <v>1799</v>
      </c>
      <c r="U427" s="95" t="s">
        <v>1800</v>
      </c>
    </row>
    <row r="428" spans="13:21" ht="12.75" hidden="1" customHeight="1" x14ac:dyDescent="0.2">
      <c r="M428" s="91">
        <v>461</v>
      </c>
      <c r="N428" s="92" t="s">
        <v>289</v>
      </c>
      <c r="O428" s="93">
        <v>14</v>
      </c>
      <c r="T428" s="95" t="s">
        <v>1801</v>
      </c>
      <c r="U428" s="95" t="s">
        <v>1802</v>
      </c>
    </row>
    <row r="429" spans="13:21" ht="12.75" hidden="1" customHeight="1" x14ac:dyDescent="0.2">
      <c r="M429" s="91">
        <v>462</v>
      </c>
      <c r="N429" s="92" t="s">
        <v>131</v>
      </c>
      <c r="O429" s="93">
        <v>5</v>
      </c>
      <c r="T429" s="95" t="s">
        <v>1803</v>
      </c>
      <c r="U429" s="95" t="s">
        <v>1804</v>
      </c>
    </row>
    <row r="430" spans="13:21" ht="12.75" hidden="1" customHeight="1" x14ac:dyDescent="0.2">
      <c r="M430" s="91">
        <v>463</v>
      </c>
      <c r="N430" s="92" t="s">
        <v>366</v>
      </c>
      <c r="O430" s="93">
        <v>17</v>
      </c>
      <c r="T430" s="95" t="s">
        <v>1805</v>
      </c>
      <c r="U430" s="95" t="s">
        <v>1806</v>
      </c>
    </row>
    <row r="431" spans="13:21" ht="12.75" hidden="1" customHeight="1" x14ac:dyDescent="0.2">
      <c r="M431" s="91">
        <v>464</v>
      </c>
      <c r="N431" s="92" t="s">
        <v>214</v>
      </c>
      <c r="O431" s="93">
        <v>16</v>
      </c>
      <c r="T431" s="95" t="s">
        <v>1807</v>
      </c>
      <c r="U431" s="95" t="s">
        <v>1808</v>
      </c>
    </row>
    <row r="432" spans="13:21" ht="12.75" hidden="1" customHeight="1" x14ac:dyDescent="0.2">
      <c r="M432" s="91">
        <v>466</v>
      </c>
      <c r="N432" s="92" t="s">
        <v>1177</v>
      </c>
      <c r="O432" s="93">
        <v>2</v>
      </c>
      <c r="T432" s="95" t="s">
        <v>1809</v>
      </c>
      <c r="U432" s="95" t="s">
        <v>1810</v>
      </c>
    </row>
    <row r="433" spans="13:21" ht="12.75" hidden="1" customHeight="1" x14ac:dyDescent="0.2">
      <c r="M433" s="91">
        <v>467</v>
      </c>
      <c r="N433" s="92" t="s">
        <v>1275</v>
      </c>
      <c r="O433" s="93">
        <v>9</v>
      </c>
      <c r="T433" s="95" t="s">
        <v>1811</v>
      </c>
      <c r="U433" s="95" t="s">
        <v>1812</v>
      </c>
    </row>
    <row r="434" spans="13:21" ht="12.75" hidden="1" customHeight="1" x14ac:dyDescent="0.2">
      <c r="M434" s="91">
        <v>468</v>
      </c>
      <c r="N434" s="92" t="s">
        <v>405</v>
      </c>
      <c r="O434" s="93">
        <v>18</v>
      </c>
      <c r="T434" s="95" t="s">
        <v>1813</v>
      </c>
      <c r="U434" s="95" t="s">
        <v>1814</v>
      </c>
    </row>
    <row r="435" spans="13:21" ht="12.75" hidden="1" customHeight="1" x14ac:dyDescent="0.2">
      <c r="M435" s="91">
        <v>469</v>
      </c>
      <c r="N435" s="92" t="s">
        <v>1515</v>
      </c>
      <c r="O435" s="93">
        <v>15</v>
      </c>
      <c r="T435" s="95" t="s">
        <v>1815</v>
      </c>
      <c r="U435" s="95" t="s">
        <v>1816</v>
      </c>
    </row>
    <row r="436" spans="13:21" ht="12.75" hidden="1" customHeight="1" x14ac:dyDescent="0.2">
      <c r="M436" s="91">
        <v>471</v>
      </c>
      <c r="N436" s="92" t="s">
        <v>290</v>
      </c>
      <c r="O436" s="93">
        <v>14</v>
      </c>
      <c r="T436" s="95" t="s">
        <v>1817</v>
      </c>
      <c r="U436" s="95" t="s">
        <v>1818</v>
      </c>
    </row>
    <row r="437" spans="13:21" ht="12.75" hidden="1" customHeight="1" x14ac:dyDescent="0.2">
      <c r="M437" s="91">
        <v>472</v>
      </c>
      <c r="N437" s="92" t="s">
        <v>132</v>
      </c>
      <c r="O437" s="93">
        <v>5</v>
      </c>
      <c r="T437" s="95" t="s">
        <v>1819</v>
      </c>
      <c r="U437" s="95" t="s">
        <v>1820</v>
      </c>
    </row>
    <row r="438" spans="13:21" ht="12.75" hidden="1" customHeight="1" x14ac:dyDescent="0.2">
      <c r="M438" s="91">
        <v>473</v>
      </c>
      <c r="N438" s="92" t="s">
        <v>133</v>
      </c>
      <c r="O438" s="93">
        <v>5</v>
      </c>
      <c r="T438" s="95" t="s">
        <v>1821</v>
      </c>
      <c r="U438" s="95" t="s">
        <v>1822</v>
      </c>
    </row>
    <row r="439" spans="13:21" ht="12.75" hidden="1" customHeight="1" x14ac:dyDescent="0.2">
      <c r="M439" s="91">
        <v>474</v>
      </c>
      <c r="N439" s="92" t="s">
        <v>1617</v>
      </c>
      <c r="O439" s="93">
        <v>19</v>
      </c>
      <c r="T439" s="95" t="s">
        <v>1823</v>
      </c>
      <c r="U439" s="95" t="s">
        <v>1824</v>
      </c>
    </row>
    <row r="440" spans="13:21" ht="12.75" hidden="1" customHeight="1" x14ac:dyDescent="0.2">
      <c r="M440" s="91">
        <v>475</v>
      </c>
      <c r="N440" s="92" t="s">
        <v>1403</v>
      </c>
      <c r="O440" s="93">
        <v>11</v>
      </c>
      <c r="T440" s="95" t="s">
        <v>1825</v>
      </c>
      <c r="U440" s="95" t="s">
        <v>1826</v>
      </c>
    </row>
    <row r="441" spans="13:21" ht="12.75" hidden="1" customHeight="1" x14ac:dyDescent="0.2">
      <c r="M441" s="91">
        <v>476</v>
      </c>
      <c r="N441" s="92" t="s">
        <v>1429</v>
      </c>
      <c r="O441" s="93">
        <v>12</v>
      </c>
      <c r="T441" s="95" t="s">
        <v>1827</v>
      </c>
      <c r="U441" s="95" t="s">
        <v>1828</v>
      </c>
    </row>
    <row r="442" spans="13:21" ht="12.75" hidden="1" customHeight="1" x14ac:dyDescent="0.2">
      <c r="M442" s="91">
        <v>477</v>
      </c>
      <c r="N442" s="92" t="s">
        <v>1201</v>
      </c>
      <c r="O442" s="93">
        <v>3</v>
      </c>
      <c r="T442" s="95" t="s">
        <v>1829</v>
      </c>
      <c r="U442" s="95" t="s">
        <v>1830</v>
      </c>
    </row>
    <row r="443" spans="13:21" ht="12.75" hidden="1" customHeight="1" x14ac:dyDescent="0.2">
      <c r="M443" s="91">
        <v>478</v>
      </c>
      <c r="N443" s="92" t="s">
        <v>180</v>
      </c>
      <c r="O443" s="93">
        <v>7</v>
      </c>
      <c r="T443" s="95" t="s">
        <v>1831</v>
      </c>
      <c r="U443" s="95" t="s">
        <v>1832</v>
      </c>
    </row>
    <row r="444" spans="13:21" ht="12.75" hidden="1" customHeight="1" x14ac:dyDescent="0.2">
      <c r="M444" s="91">
        <v>480</v>
      </c>
      <c r="N444" s="92" t="s">
        <v>182</v>
      </c>
      <c r="O444" s="93">
        <v>7</v>
      </c>
      <c r="T444" s="95" t="s">
        <v>1833</v>
      </c>
      <c r="U444" s="95" t="s">
        <v>777</v>
      </c>
    </row>
    <row r="445" spans="13:21" ht="12.75" hidden="1" customHeight="1" x14ac:dyDescent="0.2">
      <c r="M445" s="91">
        <v>481</v>
      </c>
      <c r="N445" s="92" t="s">
        <v>1178</v>
      </c>
      <c r="O445" s="93">
        <v>2</v>
      </c>
      <c r="T445" s="95" t="s">
        <v>1834</v>
      </c>
      <c r="U445" s="95" t="s">
        <v>1835</v>
      </c>
    </row>
    <row r="446" spans="13:21" ht="12.75" hidden="1" customHeight="1" x14ac:dyDescent="0.2">
      <c r="M446" s="91">
        <v>483</v>
      </c>
      <c r="N446" s="92" t="s">
        <v>183</v>
      </c>
      <c r="O446" s="93">
        <v>7</v>
      </c>
      <c r="T446" s="95" t="s">
        <v>1836</v>
      </c>
      <c r="U446" s="95" t="s">
        <v>778</v>
      </c>
    </row>
    <row r="447" spans="13:21" ht="12.75" hidden="1" customHeight="1" x14ac:dyDescent="0.2">
      <c r="M447" s="91">
        <v>484</v>
      </c>
      <c r="N447" s="92" t="s">
        <v>135</v>
      </c>
      <c r="O447" s="93">
        <v>5</v>
      </c>
      <c r="T447" s="95" t="s">
        <v>1837</v>
      </c>
      <c r="U447" s="95" t="s">
        <v>779</v>
      </c>
    </row>
    <row r="448" spans="13:21" ht="12.75" hidden="1" customHeight="1" x14ac:dyDescent="0.2">
      <c r="M448" s="91">
        <v>485</v>
      </c>
      <c r="N448" s="92" t="s">
        <v>291</v>
      </c>
      <c r="O448" s="93">
        <v>14</v>
      </c>
      <c r="T448" s="95" t="s">
        <v>1838</v>
      </c>
      <c r="U448" s="95" t="s">
        <v>780</v>
      </c>
    </row>
    <row r="449" spans="13:21" ht="12.75" hidden="1" customHeight="1" x14ac:dyDescent="0.2">
      <c r="M449" s="91">
        <v>486</v>
      </c>
      <c r="N449" s="92" t="s">
        <v>136</v>
      </c>
      <c r="O449" s="93">
        <v>5</v>
      </c>
      <c r="T449" s="95" t="s">
        <v>1839</v>
      </c>
      <c r="U449" s="95" t="s">
        <v>1840</v>
      </c>
    </row>
    <row r="450" spans="13:21" ht="12.75" hidden="1" customHeight="1" x14ac:dyDescent="0.2">
      <c r="M450" s="91">
        <v>487</v>
      </c>
      <c r="N450" s="92" t="s">
        <v>215</v>
      </c>
      <c r="O450" s="93">
        <v>16</v>
      </c>
      <c r="T450" s="95" t="s">
        <v>1841</v>
      </c>
      <c r="U450" s="95" t="s">
        <v>1842</v>
      </c>
    </row>
    <row r="451" spans="13:21" ht="12.75" hidden="1" customHeight="1" x14ac:dyDescent="0.2">
      <c r="M451" s="91">
        <v>488</v>
      </c>
      <c r="N451" s="92" t="s">
        <v>1261</v>
      </c>
      <c r="O451" s="93">
        <v>8</v>
      </c>
      <c r="T451" s="95" t="s">
        <v>1843</v>
      </c>
      <c r="U451" s="95" t="s">
        <v>1844</v>
      </c>
    </row>
    <row r="452" spans="13:21" ht="12.75" hidden="1" customHeight="1" x14ac:dyDescent="0.2">
      <c r="M452" s="91">
        <v>489</v>
      </c>
      <c r="N452" s="92" t="s">
        <v>1461</v>
      </c>
      <c r="O452" s="93">
        <v>13</v>
      </c>
      <c r="T452" s="95" t="s">
        <v>1845</v>
      </c>
      <c r="U452" s="95" t="s">
        <v>1846</v>
      </c>
    </row>
    <row r="453" spans="13:21" ht="12.75" hidden="1" customHeight="1" x14ac:dyDescent="0.2">
      <c r="M453" s="91">
        <v>490</v>
      </c>
      <c r="N453" s="92" t="s">
        <v>161</v>
      </c>
      <c r="O453" s="93">
        <v>6</v>
      </c>
      <c r="T453" s="95" t="s">
        <v>1847</v>
      </c>
      <c r="U453" s="95" t="s">
        <v>781</v>
      </c>
    </row>
    <row r="454" spans="13:21" ht="12.75" hidden="1" customHeight="1" x14ac:dyDescent="0.2">
      <c r="M454" s="91">
        <v>491</v>
      </c>
      <c r="N454" s="92" t="s">
        <v>1290</v>
      </c>
      <c r="O454" s="93">
        <v>10</v>
      </c>
      <c r="T454" s="95" t="s">
        <v>1848</v>
      </c>
      <c r="U454" s="95" t="s">
        <v>783</v>
      </c>
    </row>
    <row r="455" spans="13:21" ht="12.75" hidden="1" customHeight="1" x14ac:dyDescent="0.2">
      <c r="M455" s="91">
        <v>492</v>
      </c>
      <c r="N455" s="92" t="s">
        <v>368</v>
      </c>
      <c r="O455" s="93">
        <v>17</v>
      </c>
      <c r="T455" s="95" t="s">
        <v>1849</v>
      </c>
      <c r="U455" s="95" t="s">
        <v>1850</v>
      </c>
    </row>
    <row r="456" spans="13:21" ht="12.75" hidden="1" customHeight="1" x14ac:dyDescent="0.2">
      <c r="M456" s="91">
        <v>493</v>
      </c>
      <c r="N456" s="92" t="s">
        <v>137</v>
      </c>
      <c r="O456" s="93">
        <v>5</v>
      </c>
      <c r="T456" s="95" t="s">
        <v>1851</v>
      </c>
      <c r="U456" s="95" t="s">
        <v>1852</v>
      </c>
    </row>
    <row r="457" spans="13:21" ht="12.75" hidden="1" customHeight="1" x14ac:dyDescent="0.2">
      <c r="M457" s="91">
        <v>494</v>
      </c>
      <c r="N457" s="92" t="s">
        <v>292</v>
      </c>
      <c r="O457" s="93">
        <v>14</v>
      </c>
      <c r="T457" s="95" t="s">
        <v>1853</v>
      </c>
      <c r="U457" s="95" t="s">
        <v>1854</v>
      </c>
    </row>
    <row r="458" spans="13:21" ht="12.75" hidden="1" customHeight="1" x14ac:dyDescent="0.2">
      <c r="M458" s="91">
        <v>495</v>
      </c>
      <c r="N458" s="92" t="s">
        <v>1262</v>
      </c>
      <c r="O458" s="93">
        <v>8</v>
      </c>
      <c r="T458" s="95" t="s">
        <v>1855</v>
      </c>
      <c r="U458" s="95" t="s">
        <v>1856</v>
      </c>
    </row>
    <row r="459" spans="13:21" ht="12.75" hidden="1" customHeight="1" x14ac:dyDescent="0.2">
      <c r="M459" s="91">
        <v>497</v>
      </c>
      <c r="N459" s="92" t="s">
        <v>406</v>
      </c>
      <c r="O459" s="93">
        <v>18</v>
      </c>
      <c r="T459" s="95" t="s">
        <v>1857</v>
      </c>
      <c r="U459" s="95" t="s">
        <v>1858</v>
      </c>
    </row>
    <row r="460" spans="13:21" ht="12.75" hidden="1" customHeight="1" x14ac:dyDescent="0.2">
      <c r="M460" s="91">
        <v>498</v>
      </c>
      <c r="N460" s="92" t="s">
        <v>407</v>
      </c>
      <c r="O460" s="93">
        <v>18</v>
      </c>
      <c r="T460" s="95" t="s">
        <v>1859</v>
      </c>
      <c r="U460" s="95" t="s">
        <v>1860</v>
      </c>
    </row>
    <row r="461" spans="13:21" ht="12.75" hidden="1" customHeight="1" x14ac:dyDescent="0.2">
      <c r="M461" s="91">
        <v>499</v>
      </c>
      <c r="N461" s="92" t="s">
        <v>1291</v>
      </c>
      <c r="O461" s="93">
        <v>10</v>
      </c>
      <c r="T461" s="95" t="s">
        <v>1861</v>
      </c>
      <c r="U461" s="95" t="s">
        <v>1862</v>
      </c>
    </row>
    <row r="462" spans="13:21" ht="12.75" hidden="1" customHeight="1" x14ac:dyDescent="0.2">
      <c r="M462" s="91">
        <v>500</v>
      </c>
      <c r="N462" s="92" t="s">
        <v>343</v>
      </c>
      <c r="O462" s="93">
        <v>15</v>
      </c>
      <c r="T462" s="95" t="s">
        <v>1863</v>
      </c>
      <c r="U462" s="95" t="s">
        <v>1864</v>
      </c>
    </row>
    <row r="463" spans="13:21" ht="12.75" hidden="1" customHeight="1" x14ac:dyDescent="0.2">
      <c r="M463" s="91">
        <v>502</v>
      </c>
      <c r="N463" s="92" t="s">
        <v>408</v>
      </c>
      <c r="O463" s="93">
        <v>18</v>
      </c>
      <c r="T463" s="95" t="s">
        <v>1865</v>
      </c>
      <c r="U463" s="95" t="s">
        <v>1866</v>
      </c>
    </row>
    <row r="464" spans="13:21" ht="12.75" hidden="1" customHeight="1" x14ac:dyDescent="0.2">
      <c r="M464" s="91">
        <v>503</v>
      </c>
      <c r="N464" s="92" t="s">
        <v>108</v>
      </c>
      <c r="O464" s="93">
        <v>4</v>
      </c>
      <c r="T464" s="95" t="s">
        <v>1867</v>
      </c>
      <c r="U464" s="95" t="s">
        <v>1868</v>
      </c>
    </row>
    <row r="465" spans="13:21" ht="12.75" hidden="1" customHeight="1" x14ac:dyDescent="0.2">
      <c r="M465" s="91">
        <v>504</v>
      </c>
      <c r="N465" s="92" t="s">
        <v>1094</v>
      </c>
      <c r="O465" s="93">
        <v>20</v>
      </c>
      <c r="T465" s="95" t="s">
        <v>1869</v>
      </c>
      <c r="U465" s="95" t="s">
        <v>776</v>
      </c>
    </row>
    <row r="466" spans="13:21" ht="12.75" hidden="1" customHeight="1" x14ac:dyDescent="0.2">
      <c r="M466" s="91">
        <v>505</v>
      </c>
      <c r="N466" s="92" t="s">
        <v>217</v>
      </c>
      <c r="O466" s="93">
        <v>16</v>
      </c>
      <c r="T466" s="95" t="s">
        <v>1870</v>
      </c>
      <c r="U466" s="95" t="s">
        <v>1871</v>
      </c>
    </row>
    <row r="467" spans="13:21" ht="12.75" hidden="1" customHeight="1" x14ac:dyDescent="0.2">
      <c r="M467" s="91">
        <v>506</v>
      </c>
      <c r="N467" s="92" t="s">
        <v>1430</v>
      </c>
      <c r="O467" s="93">
        <v>12</v>
      </c>
      <c r="T467" s="95" t="s">
        <v>1872</v>
      </c>
      <c r="U467" s="95" t="s">
        <v>1873</v>
      </c>
    </row>
    <row r="468" spans="13:21" ht="12.75" hidden="1" customHeight="1" x14ac:dyDescent="0.2">
      <c r="M468" s="91">
        <v>507</v>
      </c>
      <c r="N468" s="92" t="s">
        <v>1263</v>
      </c>
      <c r="O468" s="93">
        <v>8</v>
      </c>
      <c r="T468" s="95" t="s">
        <v>1874</v>
      </c>
      <c r="U468" s="95" t="s">
        <v>1875</v>
      </c>
    </row>
    <row r="469" spans="13:21" ht="12.75" hidden="1" customHeight="1" x14ac:dyDescent="0.2">
      <c r="M469" s="91">
        <v>508</v>
      </c>
      <c r="N469" s="92" t="s">
        <v>1148</v>
      </c>
      <c r="O469" s="93">
        <v>1</v>
      </c>
      <c r="T469" s="95" t="s">
        <v>1876</v>
      </c>
      <c r="U469" s="95" t="s">
        <v>1877</v>
      </c>
    </row>
    <row r="470" spans="13:21" ht="12.75" hidden="1" customHeight="1" x14ac:dyDescent="0.2">
      <c r="M470" s="91">
        <v>509</v>
      </c>
      <c r="N470" s="92" t="s">
        <v>1264</v>
      </c>
      <c r="O470" s="93">
        <v>8</v>
      </c>
      <c r="T470" s="95" t="s">
        <v>1878</v>
      </c>
      <c r="U470" s="95" t="s">
        <v>277</v>
      </c>
    </row>
    <row r="471" spans="13:21" ht="12.75" hidden="1" customHeight="1" x14ac:dyDescent="0.2">
      <c r="M471" s="91">
        <v>510</v>
      </c>
      <c r="N471" s="92" t="s">
        <v>1186</v>
      </c>
      <c r="O471" s="93">
        <v>3</v>
      </c>
      <c r="T471" s="95" t="s">
        <v>1879</v>
      </c>
      <c r="U471" s="95" t="s">
        <v>1880</v>
      </c>
    </row>
    <row r="472" spans="13:21" ht="12.75" hidden="1" customHeight="1" x14ac:dyDescent="0.2">
      <c r="M472" s="91">
        <v>511</v>
      </c>
      <c r="N472" s="92" t="s">
        <v>369</v>
      </c>
      <c r="O472" s="93">
        <v>17</v>
      </c>
      <c r="T472" s="95" t="s">
        <v>1881</v>
      </c>
      <c r="U472" s="95" t="s">
        <v>278</v>
      </c>
    </row>
    <row r="473" spans="13:21" ht="12.75" hidden="1" customHeight="1" x14ac:dyDescent="0.2">
      <c r="M473" s="91">
        <v>512</v>
      </c>
      <c r="N473" s="92" t="s">
        <v>1276</v>
      </c>
      <c r="O473" s="93">
        <v>9</v>
      </c>
      <c r="T473" s="95" t="s">
        <v>1882</v>
      </c>
      <c r="U473" s="95" t="s">
        <v>1883</v>
      </c>
    </row>
    <row r="474" spans="13:21" ht="12.75" hidden="1" customHeight="1" x14ac:dyDescent="0.2">
      <c r="M474" s="91">
        <v>513</v>
      </c>
      <c r="N474" s="92" t="s">
        <v>370</v>
      </c>
      <c r="O474" s="93">
        <v>17</v>
      </c>
      <c r="T474" s="95" t="s">
        <v>1884</v>
      </c>
      <c r="U474" s="95" t="s">
        <v>1885</v>
      </c>
    </row>
    <row r="475" spans="13:21" ht="12.75" hidden="1" customHeight="1" x14ac:dyDescent="0.2">
      <c r="M475" s="91">
        <v>514</v>
      </c>
      <c r="N475" s="92" t="s">
        <v>1431</v>
      </c>
      <c r="O475" s="93">
        <v>12</v>
      </c>
      <c r="T475" s="95" t="s">
        <v>1886</v>
      </c>
      <c r="U475" s="95" t="s">
        <v>1887</v>
      </c>
    </row>
    <row r="476" spans="13:21" ht="12.75" hidden="1" customHeight="1" x14ac:dyDescent="0.2">
      <c r="M476" s="91">
        <v>516</v>
      </c>
      <c r="N476" s="92" t="s">
        <v>409</v>
      </c>
      <c r="O476" s="93">
        <v>18</v>
      </c>
      <c r="T476" s="95" t="s">
        <v>1888</v>
      </c>
      <c r="U476" s="95" t="s">
        <v>1889</v>
      </c>
    </row>
    <row r="477" spans="13:21" ht="12.75" hidden="1" customHeight="1" x14ac:dyDescent="0.2">
      <c r="M477" s="91">
        <v>517</v>
      </c>
      <c r="N477" s="92" t="s">
        <v>293</v>
      </c>
      <c r="O477" s="93">
        <v>14</v>
      </c>
      <c r="T477" s="95" t="s">
        <v>1890</v>
      </c>
      <c r="U477" s="95" t="s">
        <v>1891</v>
      </c>
    </row>
    <row r="478" spans="13:21" ht="12.75" hidden="1" customHeight="1" x14ac:dyDescent="0.2">
      <c r="M478" s="91">
        <v>518</v>
      </c>
      <c r="N478" s="92" t="s">
        <v>218</v>
      </c>
      <c r="O478" s="93">
        <v>16</v>
      </c>
      <c r="T478" s="95" t="s">
        <v>1892</v>
      </c>
      <c r="U478" s="95" t="s">
        <v>1893</v>
      </c>
    </row>
    <row r="479" spans="13:21" ht="12.75" hidden="1" customHeight="1" x14ac:dyDescent="0.2">
      <c r="M479" s="91">
        <v>519</v>
      </c>
      <c r="N479" s="92" t="s">
        <v>1179</v>
      </c>
      <c r="O479" s="93">
        <v>2</v>
      </c>
      <c r="T479" s="95" t="s">
        <v>1894</v>
      </c>
      <c r="U479" s="95" t="s">
        <v>1895</v>
      </c>
    </row>
    <row r="480" spans="13:21" ht="12.75" hidden="1" customHeight="1" x14ac:dyDescent="0.2">
      <c r="M480" s="91">
        <v>520</v>
      </c>
      <c r="N480" s="92" t="s">
        <v>1462</v>
      </c>
      <c r="O480" s="93">
        <v>13</v>
      </c>
      <c r="T480" s="95" t="s">
        <v>1896</v>
      </c>
      <c r="U480" s="95" t="s">
        <v>1897</v>
      </c>
    </row>
    <row r="481" spans="13:21" ht="12.75" hidden="1" customHeight="1" x14ac:dyDescent="0.2">
      <c r="M481" s="91">
        <v>521</v>
      </c>
      <c r="N481" s="92" t="s">
        <v>1180</v>
      </c>
      <c r="O481" s="93">
        <v>2</v>
      </c>
      <c r="T481" s="95" t="s">
        <v>1898</v>
      </c>
      <c r="U481" s="95" t="s">
        <v>1899</v>
      </c>
    </row>
    <row r="482" spans="13:21" ht="12.75" hidden="1" customHeight="1" x14ac:dyDescent="0.2">
      <c r="M482" s="91">
        <v>522</v>
      </c>
      <c r="N482" s="92" t="s">
        <v>372</v>
      </c>
      <c r="O482" s="93">
        <v>17</v>
      </c>
      <c r="T482" s="95" t="s">
        <v>1900</v>
      </c>
      <c r="U482" s="95" t="s">
        <v>1901</v>
      </c>
    </row>
    <row r="483" spans="13:21" ht="12.75" hidden="1" customHeight="1" x14ac:dyDescent="0.2">
      <c r="M483" s="91">
        <v>523</v>
      </c>
      <c r="N483" s="92" t="s">
        <v>1618</v>
      </c>
      <c r="O483" s="93">
        <v>19</v>
      </c>
      <c r="T483" s="95" t="s">
        <v>1902</v>
      </c>
      <c r="U483" s="95" t="s">
        <v>1903</v>
      </c>
    </row>
    <row r="484" spans="13:21" ht="12.75" hidden="1" customHeight="1" x14ac:dyDescent="0.2">
      <c r="M484" s="91">
        <v>524</v>
      </c>
      <c r="N484" s="92" t="s">
        <v>1292</v>
      </c>
      <c r="O484" s="93">
        <v>10</v>
      </c>
      <c r="T484" s="95" t="s">
        <v>1904</v>
      </c>
      <c r="U484" s="95" t="s">
        <v>1905</v>
      </c>
    </row>
    <row r="485" spans="13:21" ht="12.75" hidden="1" customHeight="1" x14ac:dyDescent="0.2">
      <c r="M485" s="91">
        <v>525</v>
      </c>
      <c r="N485" s="92" t="s">
        <v>1463</v>
      </c>
      <c r="O485" s="93">
        <v>13</v>
      </c>
      <c r="T485" s="95" t="s">
        <v>1906</v>
      </c>
      <c r="U485" s="95" t="s">
        <v>1907</v>
      </c>
    </row>
    <row r="486" spans="13:21" ht="12.75" hidden="1" customHeight="1" x14ac:dyDescent="0.2">
      <c r="M486" s="91">
        <v>526</v>
      </c>
      <c r="N486" s="92" t="s">
        <v>1181</v>
      </c>
      <c r="O486" s="93">
        <v>2</v>
      </c>
      <c r="T486" s="95" t="s">
        <v>1908</v>
      </c>
      <c r="U486" s="95" t="s">
        <v>1909</v>
      </c>
    </row>
    <row r="487" spans="13:21" ht="12.75" hidden="1" customHeight="1" x14ac:dyDescent="0.2">
      <c r="M487" s="91">
        <v>527</v>
      </c>
      <c r="N487" s="92" t="s">
        <v>1182</v>
      </c>
      <c r="O487" s="93">
        <v>2</v>
      </c>
      <c r="T487" s="95" t="s">
        <v>1910</v>
      </c>
      <c r="U487" s="95" t="s">
        <v>1911</v>
      </c>
    </row>
    <row r="488" spans="13:21" ht="12.75" hidden="1" customHeight="1" x14ac:dyDescent="0.2">
      <c r="M488" s="91">
        <v>528</v>
      </c>
      <c r="N488" s="92" t="s">
        <v>373</v>
      </c>
      <c r="O488" s="93">
        <v>17</v>
      </c>
      <c r="T488" s="95" t="s">
        <v>1912</v>
      </c>
      <c r="U488" s="95" t="s">
        <v>1913</v>
      </c>
    </row>
    <row r="489" spans="13:21" ht="12.75" hidden="1" customHeight="1" x14ac:dyDescent="0.2">
      <c r="M489" s="91">
        <v>530</v>
      </c>
      <c r="N489" s="92" t="s">
        <v>109</v>
      </c>
      <c r="O489" s="93">
        <v>4</v>
      </c>
      <c r="T489" s="95" t="s">
        <v>1914</v>
      </c>
      <c r="U489" s="95" t="s">
        <v>1915</v>
      </c>
    </row>
    <row r="490" spans="13:21" ht="12.75" hidden="1" customHeight="1" x14ac:dyDescent="0.2">
      <c r="M490" s="91">
        <v>531</v>
      </c>
      <c r="N490" s="92" t="s">
        <v>410</v>
      </c>
      <c r="O490" s="93">
        <v>18</v>
      </c>
      <c r="T490" s="95" t="s">
        <v>1916</v>
      </c>
      <c r="U490" s="95" t="s">
        <v>1917</v>
      </c>
    </row>
    <row r="491" spans="13:21" ht="12.75" hidden="1" customHeight="1" x14ac:dyDescent="0.2">
      <c r="M491" s="91">
        <v>533</v>
      </c>
      <c r="N491" s="92" t="s">
        <v>1131</v>
      </c>
      <c r="O491" s="93">
        <v>1</v>
      </c>
      <c r="T491" s="95" t="s">
        <v>1918</v>
      </c>
      <c r="U491" s="95" t="s">
        <v>1919</v>
      </c>
    </row>
    <row r="492" spans="13:21" ht="12.75" hidden="1" customHeight="1" x14ac:dyDescent="0.2">
      <c r="M492" s="91">
        <v>534</v>
      </c>
      <c r="N492" s="92" t="s">
        <v>219</v>
      </c>
      <c r="O492" s="93">
        <v>16</v>
      </c>
      <c r="T492" s="95" t="s">
        <v>1920</v>
      </c>
      <c r="U492" s="95" t="s">
        <v>1921</v>
      </c>
    </row>
    <row r="493" spans="13:21" ht="12.75" hidden="1" customHeight="1" x14ac:dyDescent="0.2">
      <c r="M493" s="91">
        <v>535</v>
      </c>
      <c r="N493" s="92" t="s">
        <v>208</v>
      </c>
      <c r="O493" s="93">
        <v>16</v>
      </c>
      <c r="T493" s="95" t="s">
        <v>1922</v>
      </c>
      <c r="U493" s="95" t="s">
        <v>1923</v>
      </c>
    </row>
    <row r="494" spans="13:21" ht="12.75" hidden="1" customHeight="1" x14ac:dyDescent="0.2">
      <c r="M494" s="91">
        <v>536</v>
      </c>
      <c r="N494" s="92" t="s">
        <v>1141</v>
      </c>
      <c r="O494" s="93">
        <v>1</v>
      </c>
      <c r="T494" s="95" t="s">
        <v>1924</v>
      </c>
      <c r="U494" s="95" t="s">
        <v>1925</v>
      </c>
    </row>
    <row r="495" spans="13:21" ht="12.75" hidden="1" customHeight="1" x14ac:dyDescent="0.2">
      <c r="M495" s="91">
        <v>537</v>
      </c>
      <c r="N495" s="92" t="s">
        <v>1442</v>
      </c>
      <c r="O495" s="93">
        <v>13</v>
      </c>
      <c r="T495" s="95" t="s">
        <v>1926</v>
      </c>
      <c r="U495" s="95" t="s">
        <v>1927</v>
      </c>
    </row>
    <row r="496" spans="13:21" ht="12.75" hidden="1" customHeight="1" x14ac:dyDescent="0.2">
      <c r="M496" s="91">
        <v>538</v>
      </c>
      <c r="N496" s="92" t="s">
        <v>198</v>
      </c>
      <c r="O496" s="93">
        <v>8</v>
      </c>
      <c r="T496" s="95" t="s">
        <v>1928</v>
      </c>
      <c r="U496" s="95" t="s">
        <v>784</v>
      </c>
    </row>
    <row r="497" spans="13:21" ht="12.75" hidden="1" customHeight="1" x14ac:dyDescent="0.2">
      <c r="M497" s="91">
        <v>539</v>
      </c>
      <c r="N497" s="92" t="s">
        <v>1135</v>
      </c>
      <c r="O497" s="93">
        <v>1</v>
      </c>
      <c r="T497" s="95" t="s">
        <v>1929</v>
      </c>
      <c r="U497" s="95" t="s">
        <v>1930</v>
      </c>
    </row>
    <row r="498" spans="13:21" ht="12.75" hidden="1" customHeight="1" x14ac:dyDescent="0.2">
      <c r="M498" s="91">
        <v>540</v>
      </c>
      <c r="N498" s="92" t="s">
        <v>1150</v>
      </c>
      <c r="O498" s="93">
        <v>1</v>
      </c>
      <c r="T498" s="95" t="s">
        <v>1931</v>
      </c>
      <c r="U498" s="95" t="s">
        <v>1932</v>
      </c>
    </row>
    <row r="499" spans="13:21" ht="12.75" hidden="1" customHeight="1" x14ac:dyDescent="0.2">
      <c r="M499" s="91">
        <v>541</v>
      </c>
      <c r="N499" s="92" t="s">
        <v>1147</v>
      </c>
      <c r="O499" s="93">
        <v>1</v>
      </c>
      <c r="T499" s="95" t="s">
        <v>1933</v>
      </c>
      <c r="U499" s="95" t="s">
        <v>1934</v>
      </c>
    </row>
    <row r="500" spans="13:21" ht="12.75" hidden="1" customHeight="1" x14ac:dyDescent="0.2">
      <c r="M500" s="91">
        <v>542</v>
      </c>
      <c r="N500" s="92" t="s">
        <v>1136</v>
      </c>
      <c r="O500" s="93">
        <v>1</v>
      </c>
      <c r="T500" s="95" t="s">
        <v>1935</v>
      </c>
      <c r="U500" s="95" t="s">
        <v>1936</v>
      </c>
    </row>
    <row r="501" spans="13:21" ht="12.75" hidden="1" customHeight="1" x14ac:dyDescent="0.2">
      <c r="M501" s="91">
        <v>543</v>
      </c>
      <c r="N501" s="92" t="s">
        <v>1149</v>
      </c>
      <c r="O501" s="93">
        <v>1</v>
      </c>
      <c r="T501" s="95" t="s">
        <v>1937</v>
      </c>
      <c r="U501" s="95" t="s">
        <v>785</v>
      </c>
    </row>
    <row r="502" spans="13:21" ht="12.75" hidden="1" customHeight="1" x14ac:dyDescent="0.2">
      <c r="M502" s="91">
        <v>544</v>
      </c>
      <c r="N502" s="92" t="s">
        <v>1138</v>
      </c>
      <c r="O502" s="93">
        <v>1</v>
      </c>
      <c r="T502" s="95" t="s">
        <v>1938</v>
      </c>
      <c r="U502" s="95" t="s">
        <v>1939</v>
      </c>
    </row>
    <row r="503" spans="13:21" ht="12.75" hidden="1" customHeight="1" x14ac:dyDescent="0.2">
      <c r="M503" s="91">
        <v>545</v>
      </c>
      <c r="N503" s="92" t="s">
        <v>1132</v>
      </c>
      <c r="O503" s="93">
        <v>1</v>
      </c>
      <c r="T503" s="95" t="s">
        <v>1940</v>
      </c>
      <c r="U503" s="95" t="s">
        <v>1941</v>
      </c>
    </row>
    <row r="504" spans="13:21" ht="12.75" hidden="1" customHeight="1" x14ac:dyDescent="0.2">
      <c r="M504" s="91">
        <v>547</v>
      </c>
      <c r="N504" s="92" t="s">
        <v>1117</v>
      </c>
      <c r="O504" s="93">
        <v>1</v>
      </c>
      <c r="T504" s="95" t="s">
        <v>1942</v>
      </c>
      <c r="U504" s="95" t="s">
        <v>787</v>
      </c>
    </row>
    <row r="505" spans="13:21" ht="12.75" hidden="1" customHeight="1" x14ac:dyDescent="0.2">
      <c r="M505" s="91">
        <v>548</v>
      </c>
      <c r="N505" s="92" t="s">
        <v>1134</v>
      </c>
      <c r="O505" s="93">
        <v>1</v>
      </c>
      <c r="T505" s="95" t="s">
        <v>1943</v>
      </c>
      <c r="U505" s="95" t="s">
        <v>1944</v>
      </c>
    </row>
    <row r="506" spans="13:21" ht="12.75" hidden="1" customHeight="1" x14ac:dyDescent="0.2">
      <c r="M506" s="91">
        <v>549</v>
      </c>
      <c r="N506" s="92" t="s">
        <v>1121</v>
      </c>
      <c r="O506" s="93">
        <v>1</v>
      </c>
      <c r="T506" s="95" t="s">
        <v>1945</v>
      </c>
      <c r="U506" s="95" t="s">
        <v>786</v>
      </c>
    </row>
    <row r="507" spans="13:21" ht="12.75" hidden="1" customHeight="1" x14ac:dyDescent="0.2">
      <c r="M507" s="91">
        <v>550</v>
      </c>
      <c r="N507" s="92" t="s">
        <v>1116</v>
      </c>
      <c r="O507" s="93">
        <v>1</v>
      </c>
      <c r="T507" s="95" t="s">
        <v>1946</v>
      </c>
      <c r="U507" s="95" t="s">
        <v>1947</v>
      </c>
    </row>
    <row r="508" spans="13:21" ht="12.75" hidden="1" customHeight="1" x14ac:dyDescent="0.2">
      <c r="M508" s="91">
        <v>551</v>
      </c>
      <c r="N508" s="92" t="s">
        <v>1144</v>
      </c>
      <c r="O508" s="93">
        <v>1</v>
      </c>
      <c r="T508" s="95" t="s">
        <v>1948</v>
      </c>
      <c r="U508" s="95" t="s">
        <v>1949</v>
      </c>
    </row>
    <row r="509" spans="13:21" ht="12.75" hidden="1" customHeight="1" x14ac:dyDescent="0.2">
      <c r="M509" s="91">
        <v>552</v>
      </c>
      <c r="N509" s="92" t="s">
        <v>1159</v>
      </c>
      <c r="O509" s="93">
        <v>2</v>
      </c>
      <c r="T509" s="95" t="s">
        <v>1950</v>
      </c>
      <c r="U509" s="95" t="s">
        <v>1951</v>
      </c>
    </row>
    <row r="510" spans="13:21" ht="12.75" hidden="1" customHeight="1" x14ac:dyDescent="0.2">
      <c r="M510" s="91">
        <v>553</v>
      </c>
      <c r="N510" s="92" t="s">
        <v>1165</v>
      </c>
      <c r="O510" s="93">
        <v>2</v>
      </c>
      <c r="T510" s="95" t="s">
        <v>1952</v>
      </c>
      <c r="U510" s="95" t="s">
        <v>1953</v>
      </c>
    </row>
    <row r="511" spans="13:21" ht="12.75" hidden="1" customHeight="1" x14ac:dyDescent="0.2">
      <c r="M511" s="91">
        <v>554</v>
      </c>
      <c r="N511" s="92" t="s">
        <v>1170</v>
      </c>
      <c r="O511" s="93">
        <v>2</v>
      </c>
      <c r="T511" s="95" t="s">
        <v>1954</v>
      </c>
      <c r="U511" s="95" t="s">
        <v>1955</v>
      </c>
    </row>
    <row r="512" spans="13:21" ht="12.75" hidden="1" customHeight="1" x14ac:dyDescent="0.2">
      <c r="M512" s="91">
        <v>555</v>
      </c>
      <c r="N512" s="92" t="s">
        <v>1193</v>
      </c>
      <c r="O512" s="93">
        <v>3</v>
      </c>
      <c r="T512" s="95" t="s">
        <v>1956</v>
      </c>
      <c r="U512" s="95" t="s">
        <v>1957</v>
      </c>
    </row>
    <row r="513" spans="13:21" ht="12.75" hidden="1" customHeight="1" x14ac:dyDescent="0.2">
      <c r="M513" s="91">
        <v>556</v>
      </c>
      <c r="N513" s="92" t="s">
        <v>104</v>
      </c>
      <c r="O513" s="93">
        <v>4</v>
      </c>
      <c r="T513" s="95" t="s">
        <v>1958</v>
      </c>
      <c r="U513" s="95" t="s">
        <v>1959</v>
      </c>
    </row>
    <row r="514" spans="13:21" ht="12.75" hidden="1" customHeight="1" x14ac:dyDescent="0.2">
      <c r="M514" s="91">
        <v>557</v>
      </c>
      <c r="N514" s="92" t="s">
        <v>107</v>
      </c>
      <c r="O514" s="93">
        <v>4</v>
      </c>
      <c r="T514" s="95" t="s">
        <v>1960</v>
      </c>
      <c r="U514" s="95" t="s">
        <v>1961</v>
      </c>
    </row>
    <row r="515" spans="13:21" ht="12.75" hidden="1" customHeight="1" x14ac:dyDescent="0.2">
      <c r="M515" s="91">
        <v>558</v>
      </c>
      <c r="N515" s="92" t="s">
        <v>134</v>
      </c>
      <c r="O515" s="93">
        <v>5</v>
      </c>
      <c r="T515" s="95" t="s">
        <v>1962</v>
      </c>
      <c r="U515" s="95" t="s">
        <v>1963</v>
      </c>
    </row>
    <row r="516" spans="13:21" ht="12.75" hidden="1" customHeight="1" x14ac:dyDescent="0.2">
      <c r="M516" s="91">
        <v>559</v>
      </c>
      <c r="N516" s="92" t="s">
        <v>144</v>
      </c>
      <c r="O516" s="93">
        <v>6</v>
      </c>
      <c r="T516" s="95" t="s">
        <v>1964</v>
      </c>
      <c r="U516" s="95" t="s">
        <v>1965</v>
      </c>
    </row>
    <row r="517" spans="13:21" ht="12.75" hidden="1" customHeight="1" x14ac:dyDescent="0.2">
      <c r="M517" s="91">
        <v>560</v>
      </c>
      <c r="N517" s="92" t="s">
        <v>145</v>
      </c>
      <c r="O517" s="93">
        <v>6</v>
      </c>
      <c r="T517" s="95" t="s">
        <v>1966</v>
      </c>
      <c r="U517" s="95" t="s">
        <v>1967</v>
      </c>
    </row>
    <row r="518" spans="13:21" ht="12.75" hidden="1" customHeight="1" x14ac:dyDescent="0.2">
      <c r="M518" s="91">
        <v>561</v>
      </c>
      <c r="N518" s="92" t="s">
        <v>154</v>
      </c>
      <c r="O518" s="93">
        <v>6</v>
      </c>
      <c r="T518" s="95" t="s">
        <v>1968</v>
      </c>
      <c r="U518" s="95" t="s">
        <v>1969</v>
      </c>
    </row>
    <row r="519" spans="13:21" ht="12.75" hidden="1" customHeight="1" x14ac:dyDescent="0.2">
      <c r="M519" s="91">
        <v>562</v>
      </c>
      <c r="N519" s="92" t="s">
        <v>176</v>
      </c>
      <c r="O519" s="93">
        <v>7</v>
      </c>
      <c r="T519" s="95" t="s">
        <v>1970</v>
      </c>
      <c r="U519" s="95" t="s">
        <v>1971</v>
      </c>
    </row>
    <row r="520" spans="13:21" ht="12.75" hidden="1" customHeight="1" x14ac:dyDescent="0.2">
      <c r="M520" s="91">
        <v>564</v>
      </c>
      <c r="N520" s="92" t="s">
        <v>178</v>
      </c>
      <c r="O520" s="93">
        <v>7</v>
      </c>
      <c r="T520" s="95" t="s">
        <v>1972</v>
      </c>
      <c r="U520" s="95" t="s">
        <v>1973</v>
      </c>
    </row>
    <row r="521" spans="13:21" ht="12.75" hidden="1" customHeight="1" x14ac:dyDescent="0.2">
      <c r="M521" s="91">
        <v>565</v>
      </c>
      <c r="N521" s="92" t="s">
        <v>181</v>
      </c>
      <c r="O521" s="93">
        <v>7</v>
      </c>
      <c r="T521" s="95" t="s">
        <v>1974</v>
      </c>
      <c r="U521" s="95" t="s">
        <v>1975</v>
      </c>
    </row>
    <row r="522" spans="13:21" ht="12.75" hidden="1" customHeight="1" x14ac:dyDescent="0.2">
      <c r="M522" s="91">
        <v>566</v>
      </c>
      <c r="N522" s="92" t="s">
        <v>184</v>
      </c>
      <c r="O522" s="93">
        <v>7</v>
      </c>
      <c r="T522" s="95" t="s">
        <v>1976</v>
      </c>
      <c r="U522" s="95" t="s">
        <v>1977</v>
      </c>
    </row>
    <row r="523" spans="13:21" ht="12.75" hidden="1" customHeight="1" x14ac:dyDescent="0.2">
      <c r="M523" s="91">
        <v>567</v>
      </c>
      <c r="N523" s="92" t="s">
        <v>1406</v>
      </c>
      <c r="O523" s="93">
        <v>12</v>
      </c>
      <c r="T523" s="95" t="s">
        <v>1978</v>
      </c>
      <c r="U523" s="95" t="s">
        <v>1979</v>
      </c>
    </row>
    <row r="524" spans="13:21" ht="12.75" hidden="1" customHeight="1" x14ac:dyDescent="0.2">
      <c r="M524" s="91">
        <v>568</v>
      </c>
      <c r="N524" s="92" t="s">
        <v>1410</v>
      </c>
      <c r="O524" s="93">
        <v>12</v>
      </c>
      <c r="T524" s="95" t="s">
        <v>1980</v>
      </c>
      <c r="U524" s="95" t="s">
        <v>1981</v>
      </c>
    </row>
    <row r="525" spans="13:21" ht="12.75" hidden="1" customHeight="1" x14ac:dyDescent="0.2">
      <c r="M525" s="91">
        <v>569</v>
      </c>
      <c r="N525" s="92" t="s">
        <v>1412</v>
      </c>
      <c r="O525" s="93">
        <v>12</v>
      </c>
      <c r="T525" s="95" t="s">
        <v>1982</v>
      </c>
      <c r="U525" s="95" t="s">
        <v>1070</v>
      </c>
    </row>
    <row r="526" spans="13:21" ht="12.75" hidden="1" customHeight="1" x14ac:dyDescent="0.2">
      <c r="M526" s="91">
        <v>570</v>
      </c>
      <c r="N526" s="92" t="s">
        <v>1424</v>
      </c>
      <c r="O526" s="93">
        <v>12</v>
      </c>
      <c r="T526" s="95" t="s">
        <v>1983</v>
      </c>
      <c r="U526" s="95" t="s">
        <v>1984</v>
      </c>
    </row>
    <row r="527" spans="13:21" ht="12.75" hidden="1" customHeight="1" x14ac:dyDescent="0.2">
      <c r="M527" s="91">
        <v>571</v>
      </c>
      <c r="N527" s="92" t="s">
        <v>1435</v>
      </c>
      <c r="O527" s="93">
        <v>13</v>
      </c>
      <c r="T527" s="95" t="s">
        <v>1985</v>
      </c>
      <c r="U527" s="95" t="s">
        <v>1986</v>
      </c>
    </row>
    <row r="528" spans="13:21" ht="12.75" hidden="1" customHeight="1" x14ac:dyDescent="0.2">
      <c r="M528" s="91">
        <v>572</v>
      </c>
      <c r="N528" s="92" t="s">
        <v>1439</v>
      </c>
      <c r="O528" s="93">
        <v>13</v>
      </c>
      <c r="T528" s="95" t="s">
        <v>1987</v>
      </c>
      <c r="U528" s="95" t="s">
        <v>1988</v>
      </c>
    </row>
    <row r="529" spans="13:21" ht="12.75" hidden="1" customHeight="1" x14ac:dyDescent="0.2">
      <c r="M529" s="91">
        <v>573</v>
      </c>
      <c r="N529" s="92" t="s">
        <v>1450</v>
      </c>
      <c r="O529" s="93">
        <v>13</v>
      </c>
      <c r="T529" s="95" t="s">
        <v>1989</v>
      </c>
      <c r="U529" s="95" t="s">
        <v>1990</v>
      </c>
    </row>
    <row r="530" spans="13:21" ht="12.75" hidden="1" customHeight="1" x14ac:dyDescent="0.2">
      <c r="M530" s="91">
        <v>574</v>
      </c>
      <c r="N530" s="92" t="s">
        <v>1452</v>
      </c>
      <c r="O530" s="93">
        <v>13</v>
      </c>
      <c r="T530" s="95" t="s">
        <v>1991</v>
      </c>
      <c r="U530" s="95" t="s">
        <v>1992</v>
      </c>
    </row>
    <row r="531" spans="13:21" ht="12.75" hidden="1" customHeight="1" x14ac:dyDescent="0.2">
      <c r="M531" s="91">
        <v>575</v>
      </c>
      <c r="N531" s="92" t="s">
        <v>1460</v>
      </c>
      <c r="O531" s="93">
        <v>13</v>
      </c>
      <c r="T531" s="95" t="s">
        <v>1993</v>
      </c>
      <c r="U531" s="95" t="s">
        <v>1994</v>
      </c>
    </row>
    <row r="532" spans="13:21" ht="12.75" hidden="1" customHeight="1" x14ac:dyDescent="0.2">
      <c r="M532" s="91">
        <v>576</v>
      </c>
      <c r="N532" s="92" t="s">
        <v>1472</v>
      </c>
      <c r="O532" s="93">
        <v>14</v>
      </c>
      <c r="T532" s="95" t="s">
        <v>1995</v>
      </c>
      <c r="U532" s="95" t="s">
        <v>1996</v>
      </c>
    </row>
    <row r="533" spans="13:21" ht="12.75" hidden="1" customHeight="1" x14ac:dyDescent="0.2">
      <c r="M533" s="91">
        <v>578</v>
      </c>
      <c r="N533" s="92" t="s">
        <v>1487</v>
      </c>
      <c r="O533" s="93">
        <v>14</v>
      </c>
      <c r="T533" s="95" t="s">
        <v>1997</v>
      </c>
      <c r="U533" s="95" t="s">
        <v>1071</v>
      </c>
    </row>
    <row r="534" spans="13:21" ht="12.75" hidden="1" customHeight="1" x14ac:dyDescent="0.2">
      <c r="M534" s="91">
        <v>579</v>
      </c>
      <c r="N534" s="92" t="s">
        <v>294</v>
      </c>
      <c r="O534" s="93">
        <v>14</v>
      </c>
      <c r="T534" s="95" t="s">
        <v>1998</v>
      </c>
      <c r="U534" s="95" t="s">
        <v>1999</v>
      </c>
    </row>
    <row r="535" spans="13:21" ht="12.75" hidden="1" customHeight="1" x14ac:dyDescent="0.2">
      <c r="M535" s="91">
        <v>581</v>
      </c>
      <c r="N535" s="92" t="s">
        <v>1507</v>
      </c>
      <c r="O535" s="93">
        <v>15</v>
      </c>
      <c r="T535" s="95" t="s">
        <v>2000</v>
      </c>
      <c r="U535" s="95" t="s">
        <v>2001</v>
      </c>
    </row>
    <row r="536" spans="13:21" ht="12.75" hidden="1" customHeight="1" x14ac:dyDescent="0.2">
      <c r="M536" s="91">
        <v>582</v>
      </c>
      <c r="N536" s="92" t="s">
        <v>1510</v>
      </c>
      <c r="O536" s="93">
        <v>15</v>
      </c>
      <c r="T536" s="95" t="s">
        <v>2002</v>
      </c>
      <c r="U536" s="95" t="s">
        <v>1079</v>
      </c>
    </row>
    <row r="537" spans="13:21" ht="12.75" hidden="1" customHeight="1" x14ac:dyDescent="0.2">
      <c r="M537" s="91">
        <v>583</v>
      </c>
      <c r="N537" s="92" t="s">
        <v>1452</v>
      </c>
      <c r="O537" s="93">
        <v>16</v>
      </c>
      <c r="T537" s="95" t="s">
        <v>2003</v>
      </c>
      <c r="U537" s="95" t="s">
        <v>2004</v>
      </c>
    </row>
    <row r="538" spans="13:21" ht="12.75" hidden="1" customHeight="1" x14ac:dyDescent="0.2">
      <c r="M538" s="91">
        <v>584</v>
      </c>
      <c r="N538" s="92" t="s">
        <v>216</v>
      </c>
      <c r="O538" s="93">
        <v>16</v>
      </c>
      <c r="T538" s="95" t="s">
        <v>2005</v>
      </c>
      <c r="U538" s="95" t="s">
        <v>2006</v>
      </c>
    </row>
    <row r="539" spans="13:21" ht="12.75" hidden="1" customHeight="1" x14ac:dyDescent="0.2">
      <c r="M539" s="91">
        <v>585</v>
      </c>
      <c r="N539" s="92" t="s">
        <v>226</v>
      </c>
      <c r="O539" s="93">
        <v>17</v>
      </c>
      <c r="T539" s="95" t="s">
        <v>2007</v>
      </c>
      <c r="U539" s="95" t="s">
        <v>2008</v>
      </c>
    </row>
    <row r="540" spans="13:21" ht="12.75" hidden="1" customHeight="1" x14ac:dyDescent="0.2">
      <c r="M540" s="91">
        <v>586</v>
      </c>
      <c r="N540" s="92" t="s">
        <v>235</v>
      </c>
      <c r="O540" s="93">
        <v>17</v>
      </c>
      <c r="T540" s="95" t="s">
        <v>2009</v>
      </c>
      <c r="U540" s="95" t="s">
        <v>2010</v>
      </c>
    </row>
    <row r="541" spans="13:21" ht="12.75" hidden="1" customHeight="1" x14ac:dyDescent="0.2">
      <c r="M541" s="91">
        <v>587</v>
      </c>
      <c r="N541" s="92" t="s">
        <v>236</v>
      </c>
      <c r="O541" s="93">
        <v>17</v>
      </c>
      <c r="T541" s="95" t="s">
        <v>2011</v>
      </c>
      <c r="U541" s="95" t="s">
        <v>2012</v>
      </c>
    </row>
    <row r="542" spans="13:21" ht="12.75" hidden="1" customHeight="1" x14ac:dyDescent="0.2">
      <c r="M542" s="91">
        <v>588</v>
      </c>
      <c r="N542" s="92" t="s">
        <v>243</v>
      </c>
      <c r="O542" s="93">
        <v>17</v>
      </c>
      <c r="T542" s="95" t="s">
        <v>2013</v>
      </c>
      <c r="U542" s="95" t="s">
        <v>2014</v>
      </c>
    </row>
    <row r="543" spans="13:21" ht="12.75" hidden="1" customHeight="1" x14ac:dyDescent="0.2">
      <c r="M543" s="91">
        <v>589</v>
      </c>
      <c r="N543" s="92" t="s">
        <v>1237</v>
      </c>
      <c r="O543" s="93">
        <v>17</v>
      </c>
      <c r="T543" s="95" t="s">
        <v>2015</v>
      </c>
      <c r="U543" s="95" t="s">
        <v>2016</v>
      </c>
    </row>
    <row r="544" spans="13:21" ht="12.75" hidden="1" customHeight="1" x14ac:dyDescent="0.2">
      <c r="M544" s="91">
        <v>590</v>
      </c>
      <c r="N544" s="92" t="s">
        <v>1238</v>
      </c>
      <c r="O544" s="93">
        <v>17</v>
      </c>
      <c r="T544" s="95" t="s">
        <v>2017</v>
      </c>
      <c r="U544" s="95" t="s">
        <v>2018</v>
      </c>
    </row>
    <row r="545" spans="13:21" ht="12.75" hidden="1" customHeight="1" x14ac:dyDescent="0.2">
      <c r="M545" s="91">
        <v>591</v>
      </c>
      <c r="N545" s="92" t="s">
        <v>1241</v>
      </c>
      <c r="O545" s="93">
        <v>17</v>
      </c>
      <c r="T545" s="95" t="s">
        <v>2019</v>
      </c>
      <c r="U545" s="95" t="s">
        <v>2020</v>
      </c>
    </row>
    <row r="546" spans="13:21" ht="12.75" hidden="1" customHeight="1" x14ac:dyDescent="0.2">
      <c r="M546" s="91">
        <v>592</v>
      </c>
      <c r="N546" s="92" t="s">
        <v>362</v>
      </c>
      <c r="O546" s="93">
        <v>17</v>
      </c>
      <c r="T546" s="95" t="s">
        <v>2021</v>
      </c>
      <c r="U546" s="95" t="s">
        <v>2022</v>
      </c>
    </row>
    <row r="547" spans="13:21" ht="12.75" hidden="1" customHeight="1" x14ac:dyDescent="0.2">
      <c r="M547" s="91">
        <v>593</v>
      </c>
      <c r="N547" s="92" t="s">
        <v>367</v>
      </c>
      <c r="O547" s="93">
        <v>17</v>
      </c>
      <c r="T547" s="95" t="s">
        <v>2023</v>
      </c>
      <c r="U547" s="95" t="s">
        <v>2024</v>
      </c>
    </row>
    <row r="548" spans="13:21" ht="12.75" hidden="1" customHeight="1" x14ac:dyDescent="0.2">
      <c r="M548" s="91">
        <v>595</v>
      </c>
      <c r="N548" s="92" t="s">
        <v>371</v>
      </c>
      <c r="O548" s="93">
        <v>17</v>
      </c>
      <c r="T548" s="95" t="s">
        <v>2025</v>
      </c>
      <c r="U548" s="95" t="s">
        <v>2026</v>
      </c>
    </row>
    <row r="549" spans="13:21" ht="12.75" hidden="1" customHeight="1" x14ac:dyDescent="0.2">
      <c r="M549" s="91">
        <v>596</v>
      </c>
      <c r="N549" s="92" t="s">
        <v>383</v>
      </c>
      <c r="O549" s="93">
        <v>18</v>
      </c>
      <c r="T549" s="95" t="s">
        <v>2027</v>
      </c>
      <c r="U549" s="95" t="s">
        <v>2028</v>
      </c>
    </row>
    <row r="550" spans="13:21" ht="12.75" hidden="1" customHeight="1" x14ac:dyDescent="0.2">
      <c r="M550" s="91">
        <v>597</v>
      </c>
      <c r="N550" s="92" t="s">
        <v>384</v>
      </c>
      <c r="O550" s="93">
        <v>18</v>
      </c>
      <c r="T550" s="95" t="s">
        <v>2029</v>
      </c>
      <c r="U550" s="95" t="s">
        <v>2030</v>
      </c>
    </row>
    <row r="551" spans="13:21" ht="12.75" hidden="1" customHeight="1" x14ac:dyDescent="0.2">
      <c r="M551" s="91">
        <v>598</v>
      </c>
      <c r="N551" s="92" t="s">
        <v>1589</v>
      </c>
      <c r="O551" s="93">
        <v>19</v>
      </c>
      <c r="T551" s="95" t="s">
        <v>2031</v>
      </c>
      <c r="U551" s="95" t="s">
        <v>2032</v>
      </c>
    </row>
    <row r="552" spans="13:21" ht="12.75" hidden="1" customHeight="1" x14ac:dyDescent="0.2">
      <c r="M552" s="91">
        <v>599</v>
      </c>
      <c r="N552" s="92" t="s">
        <v>1591</v>
      </c>
      <c r="O552" s="93">
        <v>19</v>
      </c>
      <c r="T552" s="95" t="s">
        <v>2033</v>
      </c>
      <c r="U552" s="95" t="s">
        <v>2034</v>
      </c>
    </row>
    <row r="553" spans="13:21" ht="12.75" hidden="1" customHeight="1" x14ac:dyDescent="0.2">
      <c r="M553" s="91">
        <v>600</v>
      </c>
      <c r="N553" s="92" t="s">
        <v>1596</v>
      </c>
      <c r="O553" s="93">
        <v>19</v>
      </c>
      <c r="T553" s="95" t="s">
        <v>2035</v>
      </c>
      <c r="U553" s="95" t="s">
        <v>2036</v>
      </c>
    </row>
    <row r="554" spans="13:21" ht="12.75" hidden="1" customHeight="1" x14ac:dyDescent="0.2">
      <c r="M554" s="91">
        <v>601</v>
      </c>
      <c r="N554" s="92" t="s">
        <v>1616</v>
      </c>
      <c r="O554" s="93">
        <v>19</v>
      </c>
      <c r="T554" s="95" t="s">
        <v>2037</v>
      </c>
      <c r="U554" s="95" t="s">
        <v>2038</v>
      </c>
    </row>
    <row r="555" spans="13:21" ht="12.75" hidden="1" customHeight="1" x14ac:dyDescent="0.2">
      <c r="M555" s="91">
        <v>602</v>
      </c>
      <c r="N555" s="92" t="s">
        <v>1619</v>
      </c>
      <c r="O555" s="93">
        <v>19</v>
      </c>
      <c r="T555" s="95" t="s">
        <v>2039</v>
      </c>
      <c r="U555" s="95" t="s">
        <v>2040</v>
      </c>
    </row>
    <row r="556" spans="13:21" ht="12.75" hidden="1" customHeight="1" x14ac:dyDescent="0.2">
      <c r="M556" s="91">
        <v>603</v>
      </c>
      <c r="N556" s="92" t="s">
        <v>1622</v>
      </c>
      <c r="O556" s="93">
        <v>20</v>
      </c>
      <c r="T556" s="95" t="s">
        <v>2041</v>
      </c>
      <c r="U556" s="95" t="s">
        <v>2042</v>
      </c>
    </row>
    <row r="557" spans="13:21" ht="12.75" hidden="1" customHeight="1" x14ac:dyDescent="0.2">
      <c r="M557" s="91">
        <v>604</v>
      </c>
      <c r="N557" s="92" t="s">
        <v>1628</v>
      </c>
      <c r="O557" s="93">
        <v>20</v>
      </c>
      <c r="T557" s="95" t="s">
        <v>2043</v>
      </c>
      <c r="U557" s="95" t="s">
        <v>2044</v>
      </c>
    </row>
    <row r="558" spans="13:21" ht="12.75" hidden="1" customHeight="1" x14ac:dyDescent="0.2">
      <c r="M558" s="91">
        <v>605</v>
      </c>
      <c r="N558" s="92" t="s">
        <v>1084</v>
      </c>
      <c r="O558" s="93">
        <v>20</v>
      </c>
      <c r="T558" s="95" t="s">
        <v>2045</v>
      </c>
      <c r="U558" s="95" t="s">
        <v>2046</v>
      </c>
    </row>
    <row r="559" spans="13:21" ht="12.75" hidden="1" customHeight="1" x14ac:dyDescent="0.2">
      <c r="M559" s="91">
        <v>606</v>
      </c>
      <c r="N559" s="92" t="s">
        <v>1088</v>
      </c>
      <c r="O559" s="93">
        <v>20</v>
      </c>
      <c r="T559" s="95" t="s">
        <v>2047</v>
      </c>
      <c r="U559" s="95" t="s">
        <v>2048</v>
      </c>
    </row>
    <row r="560" spans="13:21" ht="12.75" hidden="1" customHeight="1" x14ac:dyDescent="0.2">
      <c r="M560" s="91">
        <v>607</v>
      </c>
      <c r="N560" s="92" t="s">
        <v>1089</v>
      </c>
      <c r="O560" s="93">
        <v>20</v>
      </c>
      <c r="T560" s="95" t="s">
        <v>2049</v>
      </c>
      <c r="U560" s="95" t="s">
        <v>2050</v>
      </c>
    </row>
    <row r="561" spans="13:21" ht="12.75" hidden="1" customHeight="1" x14ac:dyDescent="0.2">
      <c r="M561" s="91">
        <v>608</v>
      </c>
      <c r="N561" s="92" t="s">
        <v>1092</v>
      </c>
      <c r="O561" s="93">
        <v>20</v>
      </c>
      <c r="T561" s="95" t="s">
        <v>2051</v>
      </c>
      <c r="U561" s="95" t="s">
        <v>2052</v>
      </c>
    </row>
    <row r="562" spans="13:21" ht="12.75" hidden="1" customHeight="1" x14ac:dyDescent="0.2">
      <c r="M562" s="91">
        <v>609</v>
      </c>
      <c r="N562" s="92" t="s">
        <v>1482</v>
      </c>
      <c r="O562" s="93">
        <v>14</v>
      </c>
      <c r="T562" s="95" t="s">
        <v>2053</v>
      </c>
      <c r="U562" s="95" t="s">
        <v>2054</v>
      </c>
    </row>
    <row r="563" spans="13:21" ht="12.75" hidden="1" customHeight="1" x14ac:dyDescent="0.2">
      <c r="M563" s="91">
        <v>610</v>
      </c>
      <c r="N563" s="92" t="s">
        <v>357</v>
      </c>
      <c r="O563" s="93">
        <v>16</v>
      </c>
      <c r="T563" s="95" t="s">
        <v>2055</v>
      </c>
      <c r="U563" s="95" t="s">
        <v>2056</v>
      </c>
    </row>
    <row r="564" spans="13:21" ht="12.75" hidden="1" customHeight="1" x14ac:dyDescent="0.2">
      <c r="M564" s="91">
        <v>612</v>
      </c>
      <c r="N564" s="92" t="s">
        <v>358</v>
      </c>
      <c r="O564" s="93">
        <v>16</v>
      </c>
      <c r="T564" s="95" t="s">
        <v>2057</v>
      </c>
      <c r="U564" s="95" t="s">
        <v>2058</v>
      </c>
    </row>
    <row r="565" spans="13:21" ht="12.75" hidden="1" customHeight="1" x14ac:dyDescent="0.2">
      <c r="M565" s="91">
        <v>614</v>
      </c>
      <c r="N565" s="92" t="s">
        <v>1499</v>
      </c>
      <c r="O565" s="93">
        <v>14</v>
      </c>
      <c r="T565" s="95" t="s">
        <v>2059</v>
      </c>
      <c r="U565" s="95" t="s">
        <v>1073</v>
      </c>
    </row>
    <row r="566" spans="13:21" ht="12.75" hidden="1" customHeight="1" x14ac:dyDescent="0.2">
      <c r="M566" s="91">
        <v>616</v>
      </c>
      <c r="N566" s="92" t="s">
        <v>156</v>
      </c>
      <c r="O566" s="93">
        <v>6</v>
      </c>
      <c r="T566" s="95" t="s">
        <v>2060</v>
      </c>
      <c r="U566" s="95" t="s">
        <v>2061</v>
      </c>
    </row>
    <row r="567" spans="13:21" ht="12.75" hidden="1" customHeight="1" x14ac:dyDescent="0.2">
      <c r="M567" s="91">
        <v>617</v>
      </c>
      <c r="N567" s="92" t="s">
        <v>1506</v>
      </c>
      <c r="O567" s="93">
        <v>15</v>
      </c>
      <c r="T567" s="95" t="s">
        <v>2062</v>
      </c>
      <c r="U567" s="95" t="s">
        <v>2063</v>
      </c>
    </row>
    <row r="568" spans="13:21" ht="12.75" hidden="1" customHeight="1" x14ac:dyDescent="0.2">
      <c r="M568" s="91">
        <v>618</v>
      </c>
      <c r="N568" s="92" t="s">
        <v>1124</v>
      </c>
      <c r="O568" s="93">
        <v>6</v>
      </c>
      <c r="T568" s="95" t="s">
        <v>2064</v>
      </c>
      <c r="U568" s="95" t="s">
        <v>1072</v>
      </c>
    </row>
    <row r="569" spans="13:21" ht="12.75" hidden="1" customHeight="1" x14ac:dyDescent="0.2">
      <c r="M569" s="91">
        <v>619</v>
      </c>
      <c r="N569" s="92" t="s">
        <v>1636</v>
      </c>
      <c r="O569" s="93">
        <v>18</v>
      </c>
      <c r="T569" s="95" t="s">
        <v>2065</v>
      </c>
      <c r="U569" s="95" t="s">
        <v>2066</v>
      </c>
    </row>
    <row r="570" spans="13:21" ht="12.75" hidden="1" customHeight="1" x14ac:dyDescent="0.2">
      <c r="M570" s="91">
        <v>620</v>
      </c>
      <c r="N570" s="92" t="s">
        <v>1637</v>
      </c>
      <c r="O570" s="93">
        <v>20</v>
      </c>
      <c r="T570" s="95" t="s">
        <v>2067</v>
      </c>
      <c r="U570" s="95" t="s">
        <v>2068</v>
      </c>
    </row>
    <row r="571" spans="13:21" ht="12.75" hidden="1" customHeight="1" x14ac:dyDescent="0.2">
      <c r="M571" s="91">
        <v>621</v>
      </c>
      <c r="N571" s="92" t="s">
        <v>1634</v>
      </c>
      <c r="O571" s="93">
        <v>15</v>
      </c>
      <c r="T571" s="95" t="s">
        <v>2069</v>
      </c>
      <c r="U571" s="95" t="s">
        <v>2070</v>
      </c>
    </row>
    <row r="572" spans="13:21" ht="12.75" hidden="1" customHeight="1" x14ac:dyDescent="0.2">
      <c r="M572" s="91">
        <v>622</v>
      </c>
      <c r="N572" s="92" t="s">
        <v>360</v>
      </c>
      <c r="O572" s="93">
        <v>13</v>
      </c>
      <c r="T572" s="95" t="s">
        <v>2071</v>
      </c>
      <c r="U572" s="95" t="s">
        <v>2072</v>
      </c>
    </row>
    <row r="573" spans="13:21" ht="12.75" hidden="1" customHeight="1" x14ac:dyDescent="0.2">
      <c r="M573" s="91">
        <v>623</v>
      </c>
      <c r="N573" s="92" t="s">
        <v>0</v>
      </c>
      <c r="O573" s="93">
        <v>4</v>
      </c>
      <c r="T573" s="95" t="s">
        <v>2073</v>
      </c>
      <c r="U573" s="95" t="s">
        <v>1074</v>
      </c>
    </row>
    <row r="574" spans="13:21" ht="12.75" hidden="1" customHeight="1" x14ac:dyDescent="0.2">
      <c r="M574" s="91">
        <v>624</v>
      </c>
      <c r="N574" s="92" t="s">
        <v>38</v>
      </c>
      <c r="O574" s="93">
        <v>8</v>
      </c>
      <c r="T574" s="95" t="s">
        <v>2074</v>
      </c>
      <c r="U574" s="95" t="s">
        <v>1075</v>
      </c>
    </row>
    <row r="575" spans="13:21" ht="12.75" hidden="1" customHeight="1" x14ac:dyDescent="0.2">
      <c r="M575" s="91">
        <v>625</v>
      </c>
      <c r="N575" s="92" t="s">
        <v>41</v>
      </c>
      <c r="O575" s="93">
        <v>13</v>
      </c>
      <c r="T575" s="95" t="s">
        <v>2075</v>
      </c>
      <c r="U575" s="95" t="s">
        <v>1076</v>
      </c>
    </row>
    <row r="576" spans="13:21" ht="12.75" hidden="1" customHeight="1" x14ac:dyDescent="0.2">
      <c r="M576" s="91">
        <v>626</v>
      </c>
      <c r="N576" s="92" t="s">
        <v>39</v>
      </c>
      <c r="O576" s="93">
        <v>15</v>
      </c>
      <c r="T576" s="95" t="s">
        <v>2076</v>
      </c>
      <c r="U576" s="95" t="s">
        <v>2077</v>
      </c>
    </row>
    <row r="577" spans="13:21" ht="12.75" hidden="1" customHeight="1" x14ac:dyDescent="0.2">
      <c r="M577" s="91">
        <v>628</v>
      </c>
      <c r="N577" s="92" t="s">
        <v>40</v>
      </c>
      <c r="O577" s="93">
        <v>16</v>
      </c>
      <c r="T577" s="95" t="s">
        <v>2078</v>
      </c>
      <c r="U577" s="95" t="s">
        <v>2079</v>
      </c>
    </row>
    <row r="578" spans="13:21" ht="12.75" hidden="1" customHeight="1" x14ac:dyDescent="0.2">
      <c r="M578" s="91">
        <v>629</v>
      </c>
      <c r="N578" s="92" t="s">
        <v>37</v>
      </c>
      <c r="O578" s="93">
        <v>18</v>
      </c>
      <c r="T578" s="95" t="s">
        <v>2080</v>
      </c>
      <c r="U578" s="95" t="s">
        <v>2081</v>
      </c>
    </row>
    <row r="579" spans="13:21" ht="12.75" hidden="1" customHeight="1" x14ac:dyDescent="0.2">
      <c r="M579" s="91">
        <v>631</v>
      </c>
      <c r="N579" s="92" t="s">
        <v>42</v>
      </c>
      <c r="O579" s="93">
        <v>18</v>
      </c>
      <c r="T579" s="95" t="s">
        <v>2082</v>
      </c>
      <c r="U579" s="95" t="s">
        <v>1077</v>
      </c>
    </row>
    <row r="580" spans="13:21" ht="12.75" hidden="1" customHeight="1" x14ac:dyDescent="0.2">
      <c r="M580" s="84">
        <v>710</v>
      </c>
      <c r="N580" s="84" t="s">
        <v>339</v>
      </c>
      <c r="O580" s="88">
        <v>1</v>
      </c>
      <c r="T580" s="95" t="s">
        <v>2083</v>
      </c>
      <c r="U580" s="95" t="s">
        <v>1078</v>
      </c>
    </row>
    <row r="581" spans="13:21" ht="12.75" hidden="1" customHeight="1" x14ac:dyDescent="0.2">
      <c r="T581" s="95" t="s">
        <v>2084</v>
      </c>
      <c r="U581" s="95" t="s">
        <v>2085</v>
      </c>
    </row>
    <row r="582" spans="13:21" ht="12.75" hidden="1" customHeight="1" x14ac:dyDescent="0.2">
      <c r="T582" s="95" t="s">
        <v>2086</v>
      </c>
      <c r="U582" s="95" t="s">
        <v>2087</v>
      </c>
    </row>
    <row r="583" spans="13:21" ht="12.75" hidden="1" customHeight="1" x14ac:dyDescent="0.2">
      <c r="T583" s="95" t="s">
        <v>2088</v>
      </c>
      <c r="U583" s="95" t="s">
        <v>2089</v>
      </c>
    </row>
    <row r="584" spans="13:21" ht="12.75" hidden="1" customHeight="1" x14ac:dyDescent="0.2">
      <c r="T584" s="95" t="s">
        <v>2090</v>
      </c>
      <c r="U584" s="95" t="s">
        <v>2091</v>
      </c>
    </row>
    <row r="585" spans="13:21" ht="12.75" hidden="1" customHeight="1" x14ac:dyDescent="0.2">
      <c r="T585" s="95" t="s">
        <v>2092</v>
      </c>
      <c r="U585" s="95" t="s">
        <v>2093</v>
      </c>
    </row>
    <row r="586" spans="13:21" ht="12.75" hidden="1" customHeight="1" x14ac:dyDescent="0.2">
      <c r="T586" s="95" t="s">
        <v>2094</v>
      </c>
      <c r="U586" s="95" t="s">
        <v>2095</v>
      </c>
    </row>
    <row r="587" spans="13:21" ht="12.75" hidden="1" customHeight="1" x14ac:dyDescent="0.2">
      <c r="T587" s="95" t="s">
        <v>2096</v>
      </c>
      <c r="U587" s="95" t="s">
        <v>2097</v>
      </c>
    </row>
    <row r="588" spans="13:21" ht="12.75" hidden="1" customHeight="1" x14ac:dyDescent="0.2">
      <c r="T588" s="95" t="s">
        <v>2098</v>
      </c>
      <c r="U588" s="95" t="s">
        <v>2099</v>
      </c>
    </row>
    <row r="589" spans="13:21" ht="12.75" hidden="1" customHeight="1" x14ac:dyDescent="0.2">
      <c r="T589" s="95" t="s">
        <v>2100</v>
      </c>
      <c r="U589" s="95" t="s">
        <v>2101</v>
      </c>
    </row>
    <row r="590" spans="13:21" ht="12.75" hidden="1" customHeight="1" x14ac:dyDescent="0.2">
      <c r="T590" s="95" t="s">
        <v>2102</v>
      </c>
      <c r="U590" s="95" t="s">
        <v>2103</v>
      </c>
    </row>
    <row r="591" spans="13:21" ht="12.75" hidden="1" customHeight="1" x14ac:dyDescent="0.2">
      <c r="T591" s="95" t="s">
        <v>2104</v>
      </c>
      <c r="U591" s="95" t="s">
        <v>2105</v>
      </c>
    </row>
    <row r="592" spans="13:21" ht="12.75" hidden="1" customHeight="1" x14ac:dyDescent="0.2">
      <c r="T592" s="95" t="s">
        <v>2106</v>
      </c>
      <c r="U592" s="95" t="s">
        <v>2107</v>
      </c>
    </row>
    <row r="593" spans="20:21" ht="12.75" hidden="1" customHeight="1" x14ac:dyDescent="0.2">
      <c r="T593" s="95" t="s">
        <v>2108</v>
      </c>
      <c r="U593" s="95" t="s">
        <v>2109</v>
      </c>
    </row>
    <row r="594" spans="20:21" ht="12.75" hidden="1" customHeight="1" x14ac:dyDescent="0.2">
      <c r="T594" s="95" t="s">
        <v>2110</v>
      </c>
      <c r="U594" s="95" t="s">
        <v>2111</v>
      </c>
    </row>
    <row r="595" spans="20:21" ht="12.75" hidden="1" customHeight="1" x14ac:dyDescent="0.2">
      <c r="T595" s="95" t="s">
        <v>2112</v>
      </c>
      <c r="U595" s="95" t="s">
        <v>2113</v>
      </c>
    </row>
    <row r="596" spans="20:21" ht="12.75" hidden="1" customHeight="1" x14ac:dyDescent="0.2">
      <c r="T596" s="95" t="s">
        <v>2114</v>
      </c>
      <c r="U596" s="95" t="s">
        <v>2115</v>
      </c>
    </row>
    <row r="597" spans="20:21" ht="12.75" hidden="1" customHeight="1" x14ac:dyDescent="0.2">
      <c r="T597" s="95" t="s">
        <v>2116</v>
      </c>
      <c r="U597" s="95" t="s">
        <v>2117</v>
      </c>
    </row>
    <row r="598" spans="20:21" ht="12.75" hidden="1" customHeight="1" x14ac:dyDescent="0.2">
      <c r="T598" s="95" t="s">
        <v>2118</v>
      </c>
      <c r="U598" s="95" t="s">
        <v>2119</v>
      </c>
    </row>
    <row r="599" spans="20:21" ht="12.75" hidden="1" customHeight="1" x14ac:dyDescent="0.2">
      <c r="T599" s="95" t="s">
        <v>2120</v>
      </c>
      <c r="U599" s="95" t="s">
        <v>2121</v>
      </c>
    </row>
    <row r="600" spans="20:21" ht="12.75" hidden="1" customHeight="1" x14ac:dyDescent="0.2">
      <c r="T600" s="95" t="s">
        <v>2122</v>
      </c>
      <c r="U600" s="95" t="s">
        <v>2123</v>
      </c>
    </row>
    <row r="601" spans="20:21" ht="12.75" hidden="1" customHeight="1" x14ac:dyDescent="0.2">
      <c r="T601" s="95" t="s">
        <v>2124</v>
      </c>
      <c r="U601" s="95" t="s">
        <v>2125</v>
      </c>
    </row>
    <row r="602" spans="20:21" ht="12.75" hidden="1" customHeight="1" x14ac:dyDescent="0.2">
      <c r="T602" s="95" t="s">
        <v>2126</v>
      </c>
      <c r="U602" s="95" t="s">
        <v>2127</v>
      </c>
    </row>
    <row r="603" spans="20:21" ht="12.75" hidden="1" customHeight="1" x14ac:dyDescent="0.2">
      <c r="T603" s="95" t="s">
        <v>2128</v>
      </c>
      <c r="U603" s="95" t="s">
        <v>2129</v>
      </c>
    </row>
    <row r="604" spans="20:21" ht="12.75" hidden="1" customHeight="1" x14ac:dyDescent="0.2">
      <c r="T604" s="95" t="s">
        <v>2130</v>
      </c>
      <c r="U604" s="95" t="s">
        <v>2131</v>
      </c>
    </row>
    <row r="605" spans="20:21" ht="12.75" hidden="1" customHeight="1" x14ac:dyDescent="0.2">
      <c r="T605" s="95" t="s">
        <v>2132</v>
      </c>
      <c r="U605" s="95" t="s">
        <v>2133</v>
      </c>
    </row>
    <row r="606" spans="20:21" ht="12.75" hidden="1" customHeight="1" x14ac:dyDescent="0.2">
      <c r="T606" s="95" t="s">
        <v>2134</v>
      </c>
      <c r="U606" s="95" t="s">
        <v>2135</v>
      </c>
    </row>
    <row r="607" spans="20:21" ht="12.75" hidden="1" customHeight="1" x14ac:dyDescent="0.2">
      <c r="T607" s="95" t="s">
        <v>2136</v>
      </c>
      <c r="U607" s="95" t="s">
        <v>2137</v>
      </c>
    </row>
    <row r="608" spans="20:21" ht="12.75" hidden="1" customHeight="1" x14ac:dyDescent="0.2">
      <c r="T608" s="95" t="s">
        <v>2138</v>
      </c>
      <c r="U608" s="95" t="s">
        <v>2139</v>
      </c>
    </row>
    <row r="609" spans="20:21" ht="12.75" hidden="1" customHeight="1" x14ac:dyDescent="0.2">
      <c r="T609" s="95" t="s">
        <v>2140</v>
      </c>
      <c r="U609" s="95" t="s">
        <v>2141</v>
      </c>
    </row>
    <row r="610" spans="20:21" ht="12.75" hidden="1" customHeight="1" x14ac:dyDescent="0.2">
      <c r="T610" s="95" t="s">
        <v>2142</v>
      </c>
      <c r="U610" s="95" t="s">
        <v>2143</v>
      </c>
    </row>
    <row r="611" spans="20:21" ht="12.75" hidden="1" customHeight="1" x14ac:dyDescent="0.2">
      <c r="T611" s="95" t="s">
        <v>2144</v>
      </c>
      <c r="U611" s="95" t="s">
        <v>2145</v>
      </c>
    </row>
    <row r="612" spans="20:21" ht="12.75" hidden="1" customHeight="1" x14ac:dyDescent="0.2">
      <c r="T612" s="96" t="s">
        <v>2146</v>
      </c>
      <c r="U612" s="96" t="s">
        <v>2147</v>
      </c>
    </row>
    <row r="613" spans="20:21" ht="12.75" hidden="1" customHeight="1" x14ac:dyDescent="0.2">
      <c r="T613" s="96" t="s">
        <v>2148</v>
      </c>
      <c r="U613" s="96" t="s">
        <v>2149</v>
      </c>
    </row>
    <row r="614" spans="20:21" ht="12.75" hidden="1" customHeight="1" x14ac:dyDescent="0.2">
      <c r="T614" s="96" t="s">
        <v>2150</v>
      </c>
      <c r="U614" s="96" t="s">
        <v>2151</v>
      </c>
    </row>
    <row r="615" spans="20:21" ht="12.75" hidden="1" customHeight="1" x14ac:dyDescent="0.2">
      <c r="T615" s="96" t="s">
        <v>2152</v>
      </c>
      <c r="U615" s="96" t="s">
        <v>2153</v>
      </c>
    </row>
    <row r="616" spans="20:21" ht="12.75" hidden="1" customHeight="1" x14ac:dyDescent="0.2">
      <c r="T616" s="96" t="s">
        <v>2154</v>
      </c>
      <c r="U616" s="96" t="s">
        <v>2155</v>
      </c>
    </row>
    <row r="617" spans="20:21" ht="12.75" hidden="1" customHeight="1" x14ac:dyDescent="0.2">
      <c r="T617" s="96" t="s">
        <v>2156</v>
      </c>
      <c r="U617" s="96" t="s">
        <v>2157</v>
      </c>
    </row>
    <row r="618" spans="20:21" ht="12.75" hidden="1" customHeight="1" x14ac:dyDescent="0.2">
      <c r="T618" s="96" t="s">
        <v>2158</v>
      </c>
      <c r="U618" s="96" t="s">
        <v>2159</v>
      </c>
    </row>
    <row r="619" spans="20:21" ht="12.75" hidden="1" customHeight="1" x14ac:dyDescent="0.2">
      <c r="T619" s="96" t="s">
        <v>2160</v>
      </c>
      <c r="U619" s="96" t="s">
        <v>2161</v>
      </c>
    </row>
    <row r="620" spans="20:21" ht="12.75" hidden="1" customHeight="1" x14ac:dyDescent="0.2">
      <c r="T620" s="96" t="s">
        <v>2162</v>
      </c>
      <c r="U620" s="96" t="s">
        <v>2163</v>
      </c>
    </row>
    <row r="621" spans="20:21" ht="12.75" hidden="1" customHeight="1" x14ac:dyDescent="0.2">
      <c r="T621" s="96" t="s">
        <v>2164</v>
      </c>
      <c r="U621" s="96" t="s">
        <v>2165</v>
      </c>
    </row>
    <row r="622" spans="20:21" ht="12.75" hidden="1" customHeight="1" x14ac:dyDescent="0.2">
      <c r="T622" s="96" t="s">
        <v>2166</v>
      </c>
      <c r="U622" s="96" t="s">
        <v>2167</v>
      </c>
    </row>
    <row r="623" spans="20:21" ht="12.75" hidden="1" customHeight="1" x14ac:dyDescent="0.2">
      <c r="T623" s="96" t="s">
        <v>2168</v>
      </c>
      <c r="U623" s="96" t="s">
        <v>49</v>
      </c>
    </row>
    <row r="624" spans="20:21" ht="12.75" hidden="1" customHeight="1" x14ac:dyDescent="0.2">
      <c r="T624" s="96" t="s">
        <v>50</v>
      </c>
      <c r="U624" s="96" t="s">
        <v>51</v>
      </c>
    </row>
    <row r="625" spans="20:21" ht="12.75" hidden="1" customHeight="1" x14ac:dyDescent="0.2">
      <c r="T625" s="96" t="s">
        <v>52</v>
      </c>
      <c r="U625" s="96" t="s">
        <v>53</v>
      </c>
    </row>
    <row r="626" spans="20:21" ht="12.75" hidden="1" customHeight="1" x14ac:dyDescent="0.2">
      <c r="T626" s="96" t="s">
        <v>54</v>
      </c>
      <c r="U626" s="96" t="s">
        <v>55</v>
      </c>
    </row>
    <row r="627" spans="20:21" ht="12.75" hidden="1" customHeight="1" x14ac:dyDescent="0.2">
      <c r="T627" s="96" t="s">
        <v>56</v>
      </c>
      <c r="U627" s="96" t="s">
        <v>57</v>
      </c>
    </row>
    <row r="628" spans="20:21" ht="12.75" hidden="1" customHeight="1" x14ac:dyDescent="0.2">
      <c r="T628" s="96" t="s">
        <v>58</v>
      </c>
      <c r="U628" s="96" t="s">
        <v>59</v>
      </c>
    </row>
    <row r="629" spans="20:21" ht="12.75" hidden="1" customHeight="1" x14ac:dyDescent="0.2">
      <c r="T629" s="96" t="s">
        <v>60</v>
      </c>
      <c r="U629" s="96" t="s">
        <v>775</v>
      </c>
    </row>
    <row r="630" spans="20:21" ht="12.75" hidden="1" customHeight="1" x14ac:dyDescent="0.2">
      <c r="T630" s="96" t="s">
        <v>61</v>
      </c>
      <c r="U630" s="96" t="s">
        <v>62</v>
      </c>
    </row>
    <row r="631" spans="20:21" ht="12.75" hidden="1" customHeight="1" x14ac:dyDescent="0.2">
      <c r="T631" s="96" t="s">
        <v>63</v>
      </c>
      <c r="U631" s="96" t="s">
        <v>64</v>
      </c>
    </row>
    <row r="632" spans="20:21" ht="12.75" hidden="1" customHeight="1" x14ac:dyDescent="0.2">
      <c r="T632" s="96" t="s">
        <v>65</v>
      </c>
      <c r="U632" s="96" t="s">
        <v>1080</v>
      </c>
    </row>
    <row r="633" spans="20:21" ht="12.75" hidden="1" customHeight="1" x14ac:dyDescent="0.2">
      <c r="T633" s="96" t="s">
        <v>66</v>
      </c>
      <c r="U633" s="96" t="s">
        <v>1081</v>
      </c>
    </row>
    <row r="634" spans="20:21" ht="12.75" hidden="1" customHeight="1" x14ac:dyDescent="0.2">
      <c r="T634" s="96" t="s">
        <v>67</v>
      </c>
      <c r="U634" s="96" t="s">
        <v>68</v>
      </c>
    </row>
    <row r="635" spans="20:21" ht="12.75" hidden="1" customHeight="1" x14ac:dyDescent="0.2">
      <c r="T635" s="96" t="s">
        <v>69</v>
      </c>
      <c r="U635" s="96" t="s">
        <v>70</v>
      </c>
    </row>
    <row r="636" spans="20:21" ht="12.75" hidden="1" customHeight="1" x14ac:dyDescent="0.2">
      <c r="T636" s="96" t="s">
        <v>71</v>
      </c>
      <c r="U636" s="96" t="s">
        <v>1082</v>
      </c>
    </row>
    <row r="637" spans="20:21" ht="12.75" hidden="1" customHeight="1" x14ac:dyDescent="0.2">
      <c r="T637" s="96" t="s">
        <v>72</v>
      </c>
      <c r="U637" s="96" t="s">
        <v>73</v>
      </c>
    </row>
    <row r="638" spans="20:21" ht="12.75" hidden="1" customHeight="1" x14ac:dyDescent="0.2">
      <c r="T638" s="96" t="s">
        <v>74</v>
      </c>
      <c r="U638" s="96" t="s">
        <v>1083</v>
      </c>
    </row>
    <row r="639" spans="20:21" ht="12.75" hidden="1" customHeight="1" x14ac:dyDescent="0.2">
      <c r="T639" s="96" t="s">
        <v>75</v>
      </c>
      <c r="U639" s="96" t="s">
        <v>76</v>
      </c>
    </row>
  </sheetData>
  <sheetProtection password="C79A" sheet="1" objects="1" scenarios="1"/>
  <mergeCells count="198">
    <mergeCell ref="B172:G172"/>
    <mergeCell ref="B173:G173"/>
    <mergeCell ref="A167:K167"/>
    <mergeCell ref="B168:G168"/>
    <mergeCell ref="B169:G169"/>
    <mergeCell ref="B170:G170"/>
    <mergeCell ref="B171:G171"/>
    <mergeCell ref="B157:G157"/>
    <mergeCell ref="B158:G158"/>
    <mergeCell ref="B164:G164"/>
    <mergeCell ref="B165:G165"/>
    <mergeCell ref="B166:G166"/>
    <mergeCell ref="B159:G159"/>
    <mergeCell ref="B160:G160"/>
    <mergeCell ref="B161:G161"/>
    <mergeCell ref="B162:G162"/>
    <mergeCell ref="B163:G163"/>
    <mergeCell ref="B149:G149"/>
    <mergeCell ref="B154:G154"/>
    <mergeCell ref="B155:G155"/>
    <mergeCell ref="B156:G156"/>
    <mergeCell ref="B150:G150"/>
    <mergeCell ref="B151:G151"/>
    <mergeCell ref="B152:G152"/>
    <mergeCell ref="B153:G153"/>
    <mergeCell ref="B143:G143"/>
    <mergeCell ref="B144:G144"/>
    <mergeCell ref="B145:G145"/>
    <mergeCell ref="B146:G146"/>
    <mergeCell ref="B147:G147"/>
    <mergeCell ref="B148:G148"/>
    <mergeCell ref="B137:G137"/>
    <mergeCell ref="B138:G138"/>
    <mergeCell ref="B139:G139"/>
    <mergeCell ref="B140:G140"/>
    <mergeCell ref="B141:G141"/>
    <mergeCell ref="B142:G142"/>
    <mergeCell ref="B131:G131"/>
    <mergeCell ref="B132:G132"/>
    <mergeCell ref="B133:G133"/>
    <mergeCell ref="B134:G134"/>
    <mergeCell ref="B135:G135"/>
    <mergeCell ref="B136:G136"/>
    <mergeCell ref="B125:G125"/>
    <mergeCell ref="B126:G126"/>
    <mergeCell ref="B127:G127"/>
    <mergeCell ref="B128:G128"/>
    <mergeCell ref="B129:G129"/>
    <mergeCell ref="B130:G130"/>
    <mergeCell ref="B119:G119"/>
    <mergeCell ref="B120:G120"/>
    <mergeCell ref="B121:G121"/>
    <mergeCell ref="B122:G122"/>
    <mergeCell ref="B123:G123"/>
    <mergeCell ref="B124:G124"/>
    <mergeCell ref="B113:G113"/>
    <mergeCell ref="B114:G114"/>
    <mergeCell ref="B115:G115"/>
    <mergeCell ref="B116:G116"/>
    <mergeCell ref="B117:G117"/>
    <mergeCell ref="B118:G118"/>
    <mergeCell ref="B107:G107"/>
    <mergeCell ref="B108:G108"/>
    <mergeCell ref="B109:G109"/>
    <mergeCell ref="B110:G110"/>
    <mergeCell ref="B111:G111"/>
    <mergeCell ref="B112:G112"/>
    <mergeCell ref="B101:G101"/>
    <mergeCell ref="B102:G102"/>
    <mergeCell ref="B103:G103"/>
    <mergeCell ref="B104:G104"/>
    <mergeCell ref="B105:G105"/>
    <mergeCell ref="B106:G106"/>
    <mergeCell ref="B95:G95"/>
    <mergeCell ref="B96:G96"/>
    <mergeCell ref="B97:G97"/>
    <mergeCell ref="B98:G98"/>
    <mergeCell ref="B99:G99"/>
    <mergeCell ref="B100:G100"/>
    <mergeCell ref="A5:K5"/>
    <mergeCell ref="B24:G24"/>
    <mergeCell ref="A18:B18"/>
    <mergeCell ref="A16:B16"/>
    <mergeCell ref="I6:J6"/>
    <mergeCell ref="J8:K8"/>
    <mergeCell ref="A10:B10"/>
    <mergeCell ref="A12:B12"/>
    <mergeCell ref="I20:K20"/>
    <mergeCell ref="D18:K18"/>
    <mergeCell ref="B31:G31"/>
    <mergeCell ref="B32:G32"/>
    <mergeCell ref="B33:G33"/>
    <mergeCell ref="B34:G34"/>
    <mergeCell ref="B27:G27"/>
    <mergeCell ref="B28:G28"/>
    <mergeCell ref="B29:G29"/>
    <mergeCell ref="B30:G30"/>
    <mergeCell ref="B39:G39"/>
    <mergeCell ref="B40:G40"/>
    <mergeCell ref="B41:G41"/>
    <mergeCell ref="B42:G42"/>
    <mergeCell ref="B35:G35"/>
    <mergeCell ref="B36:G36"/>
    <mergeCell ref="B37:G37"/>
    <mergeCell ref="B38:G38"/>
    <mergeCell ref="B47:G47"/>
    <mergeCell ref="B48:G48"/>
    <mergeCell ref="B49:G49"/>
    <mergeCell ref="B50:G50"/>
    <mergeCell ref="B43:G43"/>
    <mergeCell ref="B44:G44"/>
    <mergeCell ref="B45:G45"/>
    <mergeCell ref="B46:G46"/>
    <mergeCell ref="B57:G57"/>
    <mergeCell ref="B58:G58"/>
    <mergeCell ref="B51:G51"/>
    <mergeCell ref="B52:G52"/>
    <mergeCell ref="B53:G53"/>
    <mergeCell ref="B54:G54"/>
    <mergeCell ref="J1:K1"/>
    <mergeCell ref="G1:H1"/>
    <mergeCell ref="C10:F10"/>
    <mergeCell ref="C12:F12"/>
    <mergeCell ref="J4:K4"/>
    <mergeCell ref="C6:H6"/>
    <mergeCell ref="A3:I3"/>
    <mergeCell ref="A4:I4"/>
    <mergeCell ref="A8:B8"/>
    <mergeCell ref="A6:B6"/>
    <mergeCell ref="B84:G84"/>
    <mergeCell ref="B82:G82"/>
    <mergeCell ref="B83:G83"/>
    <mergeCell ref="B72:G72"/>
    <mergeCell ref="B73:G73"/>
    <mergeCell ref="B63:G63"/>
    <mergeCell ref="B64:G64"/>
    <mergeCell ref="B79:G79"/>
    <mergeCell ref="B80:G80"/>
    <mergeCell ref="B74:G74"/>
    <mergeCell ref="B59:G59"/>
    <mergeCell ref="B60:G60"/>
    <mergeCell ref="B61:G61"/>
    <mergeCell ref="B62:G62"/>
    <mergeCell ref="A14:B14"/>
    <mergeCell ref="B25:G25"/>
    <mergeCell ref="C20:H20"/>
    <mergeCell ref="A20:B20"/>
    <mergeCell ref="B55:G55"/>
    <mergeCell ref="B56:G56"/>
    <mergeCell ref="E1:F1"/>
    <mergeCell ref="C14:E14"/>
    <mergeCell ref="B87:G87"/>
    <mergeCell ref="B88:G88"/>
    <mergeCell ref="B85:G85"/>
    <mergeCell ref="B86:G86"/>
    <mergeCell ref="A26:K26"/>
    <mergeCell ref="J22:K22"/>
    <mergeCell ref="B65:G65"/>
    <mergeCell ref="B66:G66"/>
    <mergeCell ref="A174:G175"/>
    <mergeCell ref="H174:H175"/>
    <mergeCell ref="I174:J174"/>
    <mergeCell ref="K174:K175"/>
    <mergeCell ref="B89:G89"/>
    <mergeCell ref="B90:G90"/>
    <mergeCell ref="B91:G91"/>
    <mergeCell ref="B92:G92"/>
    <mergeCell ref="B93:G93"/>
    <mergeCell ref="B94:G94"/>
    <mergeCell ref="B176:G176"/>
    <mergeCell ref="B177:G177"/>
    <mergeCell ref="B178:G178"/>
    <mergeCell ref="B179:G179"/>
    <mergeCell ref="B180:G180"/>
    <mergeCell ref="B181:G181"/>
    <mergeCell ref="B186:C186"/>
    <mergeCell ref="D186:F186"/>
    <mergeCell ref="B188:C188"/>
    <mergeCell ref="D188:F188"/>
    <mergeCell ref="B184:G184"/>
    <mergeCell ref="A182:G182"/>
    <mergeCell ref="B183:G183"/>
    <mergeCell ref="I192:K192"/>
    <mergeCell ref="F192:H192"/>
    <mergeCell ref="B190:C190"/>
    <mergeCell ref="B192:C192"/>
    <mergeCell ref="D190:E190"/>
    <mergeCell ref="D192:E192"/>
    <mergeCell ref="B67:G67"/>
    <mergeCell ref="B68:G68"/>
    <mergeCell ref="B69:G69"/>
    <mergeCell ref="B81:G81"/>
    <mergeCell ref="A70:K70"/>
    <mergeCell ref="B78:G78"/>
    <mergeCell ref="B75:G75"/>
    <mergeCell ref="B76:G76"/>
    <mergeCell ref="B77:G77"/>
    <mergeCell ref="B71:G71"/>
  </mergeCells>
  <phoneticPr fontId="16" type="noConversion"/>
  <conditionalFormatting sqref="H21:I21">
    <cfRule type="cellIs" dxfId="5" priority="1" stopIfTrue="1" operator="equal">
      <formula>"Neke kontrole na obrascu još nisu zadovoljene"</formula>
    </cfRule>
  </conditionalFormatting>
  <conditionalFormatting sqref="C20:H20">
    <cfRule type="cellIs" dxfId="4" priority="2" stopIfTrue="1" operator="equal">
      <formula>"Nisu zadovoljene osnovne kontrole!!!"</formula>
    </cfRule>
    <cfRule type="cellIs" dxfId="3" priority="3" stopIfTrue="1" operator="equal">
      <formula>"Kontrole zadovoljene, postoje neka upozorenja"</formula>
    </cfRule>
  </conditionalFormatting>
  <conditionalFormatting sqref="I176:J181 I183:J184 I27:J69 I168:J173 I71:J166">
    <cfRule type="cellIs" dxfId="2" priority="4" stopIfTrue="1" operator="lessThan">
      <formula>0</formula>
    </cfRule>
  </conditionalFormatting>
  <dataValidations count="14">
    <dataValidation type="textLength" allowBlank="1" showErrorMessage="1" errorTitle="Neispravno ime i prezime osobe" error="Upišite ime i prezime zakonskog predstavnika bez ikakvih titula, funkcija i slično. Dužina teksta zakonskog predstavnika može biti između 6 i 40 slova." sqref="I192:K192 D186:F186">
      <formula1>6</formula1>
      <formula2>40</formula2>
    </dataValidation>
    <dataValidation type="textLength" allowBlank="1" showErrorMessage="1" errorTitle="Neispravno ime i prezime osobe" error="Upišite samo jednu osobu za kontaktiranje i jedan broj telefona (obavezno s pozivnim brojem). Dužina teksta osobe za kontaktiranje može biti između 6 i 40 slova." sqref="D188:F188">
      <formula1>6</formula1>
      <formula2>40</formula2>
    </dataValidation>
    <dataValidation type="textLength" allowBlank="1" showErrorMessage="1" errorTitle="Neispravan broj telefona" error="Broj telefona upišite s pozivnim brojem bez ikakvih znakova odvajanja znamenaka (razmak, &quot;/&quot;, &quot;-&quot;). Može biti dužine 7 do 10 znamenaka" sqref="D190 D192">
      <formula1>7</formula1>
      <formula2>10</formula2>
    </dataValidation>
    <dataValidation type="textLength" allowBlank="1" showErrorMessage="1" errorTitle="Neispravna adresa" error="Unesite naziv ulice i kućni broj, moraju imati najmanje 3 a najviše 38 slovnih znakova. Ako je naziv ulice toliko dug, skratite ga da stane u 38 slova." sqref="C12:F12 C14:D14">
      <formula1>3</formula1>
      <formula2>38</formula2>
    </dataValidation>
    <dataValidation type="textLength" allowBlank="1" showErrorMessage="1" errorTitle="Neispravno mjesto" error="Mjesto mora biti upisano, maksimalno 22 slovna mjesta, ne skraćujte nazive mjesta ako naziv ne prelazi 22 slova (primjer: uvijek pišite SLAVONSKI BROD, ne SL. Brod ili Slav. Brod)." sqref="C10:F10">
      <formula1>2</formula1>
      <formula2>22</formula2>
    </dataValidation>
    <dataValidation type="list" showErrorMessage="1" errorTitle="Neispravno razdoblje" error="Razdoblje mora biti jedno od ponuđenih, ako je odabrano razdoblje još kasnije od onoga u Excelu skinite sa stranica FINE ili Ministarstva noviji Excel" sqref="K6">
      <formula1>$Q$24:$Q$25</formula1>
    </dataValidation>
    <dataValidation type="list" allowBlank="1" showInputMessage="1" showErrorMessage="1" errorTitle="Kriva općina" error="Županija i općina se upisuju šifarski (šifrarnik postojećih općina i pripadajućih županija imate na listu ZupOpc)" sqref="K16">
      <formula1>$M$24:$M$580</formula1>
    </dataValidation>
    <dataValidation type="textLength" operator="equal" allowBlank="1" showErrorMessage="1" errorTitle="Neispravno upisan matični broj" error="Matični broj mora biti upisan na osam znamenaka, s vodećim nulama ako ih ima (npr. 01234567)." sqref="C16">
      <formula1>8</formula1>
    </dataValidation>
    <dataValidation type="textLength" allowBlank="1" showErrorMessage="1" errorTitle="Naziv neispravan" error="Naziv korisnika mora imati najmanje 3 a najviše 64 slovnih znakova. Ne upisujte nazive s &quot;navodnicima&quot; i slično." sqref="C6:H6">
      <formula1>1</formula1>
      <formula2>64</formula2>
    </dataValidation>
    <dataValidation type="whole" allowBlank="1" showInputMessage="1" showErrorMessage="1" errorTitle="Neispravan unos" error="Poštanski broj mora biti u rangu poštanskih brojeva koji su u primjeni u Republici Hrvatskoj, 10000 do 60000." sqref="C8">
      <formula1>10000</formula1>
      <formula2>60000</formula2>
    </dataValidation>
    <dataValidation type="whole" operator="greaterThanOrEqual" allowBlank="1" showErrorMessage="1" errorTitle="Nedozvoljen unos" error="Dozvoljen je samo upis pozitivnih cijelih brojeva, ako je iznos nula (tj. nema podatka), upišite nulu" sqref="I27:J69 I168:J173 I176:J181 I183:J184 I71:J166">
      <formula1>0</formula1>
    </dataValidation>
    <dataValidation type="whole" operator="greaterThan" allowBlank="1" showInputMessage="1" showErrorMessage="1" errorTitle="Krivi RNO" error="Broj Registra neprofitnih organizacija (RNO) neispravan (mora biti broj veći od nule). Ako Vam još nije dodijeljen RNO - ne upisujte ga." sqref="E8">
      <formula1>0</formula1>
    </dataValidation>
    <dataValidation type="whole" allowBlank="1" showInputMessage="1" showErrorMessage="1" errorTitle="Krivi OIB" error="Osobni identifikacijski broj obveznika trenutno nije obvezan unos, ali ako ga imate, unesite ga, ako nemate polje ostavite prazno." sqref="G8">
      <formula1>0</formula1>
      <formula2>99999999999</formula2>
    </dataValidation>
    <dataValidation type="list" allowBlank="1" showInputMessage="1" showErrorMessage="1" errorTitle="Neispravna šifra djelatnosti" error="Šifra djelatnosti koju ste upisali ne postoji u šifrarniku, ispravite unos. Unose se 4-znamenkaste šifre djelatnosti prema NKD2007." sqref="C18">
      <formula1>$T$24:$T$639</formula1>
    </dataValidation>
  </dataValidations>
  <hyperlinks>
    <hyperlink ref="J1" location="Promjene!A1" display="Promjene"/>
    <hyperlink ref="B1" location="Novosti!A1" display="Upute"/>
    <hyperlink ref="C1" location="Upute!B1" display="Upute"/>
    <hyperlink ref="G1" location="ZupOpc!A1" display="Županije i općine"/>
    <hyperlink ref="I1" location="Promjene!A1" display="Promjene"/>
    <hyperlink ref="D1" location="RefStr!B1" display="Referentna stranica"/>
    <hyperlink ref="E1" location="Kontrole!A1" display="Kontrole"/>
  </hyperlinks>
  <printOptions horizontalCentered="1"/>
  <pageMargins left="0.59055118110236227" right="0.59055118110236227" top="0.78740157480314965" bottom="0.78740157480314965" header="0.39370078740157483" footer="0.59055118110236227"/>
  <pageSetup paperSize="9" scale="67" fitToHeight="0" orientation="portrait" r:id="rId1"/>
  <headerFooter alignWithMargins="0">
    <oddFooter>&amp;RStranica: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54"/>
  <sheetViews>
    <sheetView showGridLines="0" showRowColHeaders="0" workbookViewId="0"/>
  </sheetViews>
  <sheetFormatPr defaultRowHeight="12.75" x14ac:dyDescent="0.2"/>
  <cols>
    <col min="1" max="1" width="5" style="13" customWidth="1"/>
    <col min="2" max="5" width="9.7109375" style="14" customWidth="1"/>
    <col min="6" max="6" width="9.85546875" style="15" customWidth="1"/>
    <col min="7" max="7" width="9" style="17" customWidth="1"/>
    <col min="8" max="8" width="10.140625" customWidth="1"/>
    <col min="9" max="9" width="23.28515625" style="13" customWidth="1"/>
    <col min="10" max="10" width="8.5703125" style="13" customWidth="1"/>
    <col min="11" max="11" width="17.5703125" style="13" customWidth="1"/>
    <col min="12" max="16384" width="9.140625" style="13"/>
  </cols>
  <sheetData>
    <row r="1" spans="1:10" x14ac:dyDescent="0.2">
      <c r="A1" s="13" t="s">
        <v>1109</v>
      </c>
      <c r="B1" s="14" t="s">
        <v>1114</v>
      </c>
      <c r="C1" s="14" t="s">
        <v>23</v>
      </c>
      <c r="D1" s="14" t="s">
        <v>725</v>
      </c>
      <c r="E1" s="14" t="s">
        <v>726</v>
      </c>
      <c r="F1" s="15" t="s">
        <v>1115</v>
      </c>
      <c r="G1" s="17" t="s">
        <v>727</v>
      </c>
      <c r="H1" s="30" t="s">
        <v>728</v>
      </c>
      <c r="I1" s="13" t="s">
        <v>729</v>
      </c>
      <c r="J1" s="13" t="s">
        <v>766</v>
      </c>
    </row>
    <row r="2" spans="1:10" x14ac:dyDescent="0.2">
      <c r="A2" s="13">
        <f>Obrazac!H27</f>
        <v>1</v>
      </c>
      <c r="B2" s="16">
        <f>Obrazac!I27</f>
        <v>0</v>
      </c>
      <c r="C2" s="16">
        <f>Obrazac!J27</f>
        <v>0</v>
      </c>
      <c r="D2" s="16">
        <v>0</v>
      </c>
      <c r="E2" s="16">
        <v>0</v>
      </c>
      <c r="F2" s="15">
        <f>A2/100*B2+A2/50*C2</f>
        <v>0</v>
      </c>
      <c r="G2" s="17" t="s">
        <v>767</v>
      </c>
      <c r="H2" s="31">
        <v>0</v>
      </c>
      <c r="I2" s="17" t="s">
        <v>730</v>
      </c>
      <c r="J2" s="13">
        <f>ABS(B2-ROUND(B2,0))+ABS(C2-ROUND(C2,0))</f>
        <v>0</v>
      </c>
    </row>
    <row r="3" spans="1:10" x14ac:dyDescent="0.2">
      <c r="A3" s="13">
        <f>Obrazac!H28</f>
        <v>2</v>
      </c>
      <c r="B3" s="16">
        <f>Obrazac!I28</f>
        <v>0</v>
      </c>
      <c r="C3" s="16">
        <f>Obrazac!J28</f>
        <v>0</v>
      </c>
      <c r="D3" s="16">
        <v>0</v>
      </c>
      <c r="E3" s="16">
        <v>0</v>
      </c>
      <c r="F3" s="15">
        <f>A3/100*B3+A3/50*C3</f>
        <v>0</v>
      </c>
      <c r="G3" s="17" t="str">
        <f>IF(ISERROR(Obrazac!C16),"0", IF(ISNUMBER(Obrazac!C16),TEXT(Obrazac!C16,"00000000"),TRIM(Obrazac!C16)))</f>
        <v/>
      </c>
      <c r="I3" s="17" t="s">
        <v>731</v>
      </c>
      <c r="J3" s="13">
        <f t="shared" ref="J3:J66" si="0">ABS(B3-ROUND(B3,0))+ABS(C3-ROUND(C3,0))</f>
        <v>0</v>
      </c>
    </row>
    <row r="4" spans="1:10" x14ac:dyDescent="0.2">
      <c r="A4" s="13">
        <f>Obrazac!H29</f>
        <v>3</v>
      </c>
      <c r="B4" s="16">
        <f>Obrazac!I29</f>
        <v>0</v>
      </c>
      <c r="C4" s="16">
        <f>Obrazac!J29</f>
        <v>0</v>
      </c>
      <c r="D4" s="16">
        <v>0</v>
      </c>
      <c r="E4" s="16">
        <v>0</v>
      </c>
      <c r="F4" s="15">
        <f>A4/100*B4+A4/50*C4</f>
        <v>0</v>
      </c>
      <c r="G4" s="14" t="str">
        <f>IF(ISERROR(Obrazac!C6),"-",UPPER(TRIM(Obrazac!C6)))</f>
        <v/>
      </c>
      <c r="I4" s="17" t="s">
        <v>732</v>
      </c>
      <c r="J4" s="13">
        <f t="shared" si="0"/>
        <v>0</v>
      </c>
    </row>
    <row r="5" spans="1:10" x14ac:dyDescent="0.2">
      <c r="A5" s="13">
        <f>Obrazac!H30</f>
        <v>4</v>
      </c>
      <c r="B5" s="16">
        <f>Obrazac!I30</f>
        <v>0</v>
      </c>
      <c r="C5" s="16">
        <f>Obrazac!J30</f>
        <v>0</v>
      </c>
      <c r="D5" s="16">
        <v>0</v>
      </c>
      <c r="E5" s="16">
        <v>0</v>
      </c>
      <c r="F5" s="15">
        <f t="shared" ref="F5:F67" si="1">A5/100*B5+A5/50*C5</f>
        <v>0</v>
      </c>
      <c r="G5" s="17" t="str">
        <f>IF(ISERROR(Obrazac!C8),"00000",IF(ISNUMBER(Obrazac!C8),TEXT(Obrazac!C8,"00000"),"00000"))</f>
        <v>00000</v>
      </c>
      <c r="I5" s="17" t="s">
        <v>733</v>
      </c>
      <c r="J5" s="13">
        <f t="shared" si="0"/>
        <v>0</v>
      </c>
    </row>
    <row r="6" spans="1:10" x14ac:dyDescent="0.2">
      <c r="A6" s="13">
        <f>Obrazac!H31</f>
        <v>5</v>
      </c>
      <c r="B6" s="16">
        <f>Obrazac!I31</f>
        <v>0</v>
      </c>
      <c r="C6" s="16">
        <f>Obrazac!J31</f>
        <v>0</v>
      </c>
      <c r="D6" s="16">
        <v>0</v>
      </c>
      <c r="E6" s="16">
        <v>0</v>
      </c>
      <c r="F6" s="15">
        <f t="shared" si="1"/>
        <v>0</v>
      </c>
      <c r="G6" s="17" t="str">
        <f>IF(ISERROR(Obrazac!C10),"-",UPPER(TRIM(Obrazac!C10)))</f>
        <v/>
      </c>
      <c r="I6" s="17" t="s">
        <v>734</v>
      </c>
      <c r="J6" s="13">
        <f t="shared" si="0"/>
        <v>0</v>
      </c>
    </row>
    <row r="7" spans="1:10" x14ac:dyDescent="0.2">
      <c r="A7" s="13">
        <f>Obrazac!H32</f>
        <v>6</v>
      </c>
      <c r="B7" s="16">
        <f>Obrazac!I32</f>
        <v>0</v>
      </c>
      <c r="C7" s="16">
        <f>Obrazac!J32</f>
        <v>0</v>
      </c>
      <c r="D7" s="16">
        <v>0</v>
      </c>
      <c r="E7" s="16">
        <v>0</v>
      </c>
      <c r="F7" s="15">
        <f t="shared" si="1"/>
        <v>0</v>
      </c>
      <c r="G7" s="17" t="str">
        <f>IF(ISERROR(Obrazac!C12),"-",(TRIM(Obrazac!C12)))</f>
        <v/>
      </c>
      <c r="I7" s="17" t="s">
        <v>735</v>
      </c>
      <c r="J7" s="13">
        <f t="shared" si="0"/>
        <v>0</v>
      </c>
    </row>
    <row r="8" spans="1:10" x14ac:dyDescent="0.2">
      <c r="A8" s="13">
        <f>Obrazac!H33</f>
        <v>7</v>
      </c>
      <c r="B8" s="16">
        <f>Obrazac!I33</f>
        <v>0</v>
      </c>
      <c r="C8" s="16">
        <f>Obrazac!J33</f>
        <v>0</v>
      </c>
      <c r="D8" s="16">
        <v>0</v>
      </c>
      <c r="E8" s="16">
        <v>0</v>
      </c>
      <c r="F8" s="15">
        <f t="shared" si="1"/>
        <v>0</v>
      </c>
      <c r="G8" s="17" t="str">
        <f>IF(ISERROR(Obrazac!C18),"0",IF(ISNUMBER(Obrazac!C18),TEXT(Obrazac!C18,"0000"),TRIM(Obrazac!C18)))</f>
        <v/>
      </c>
      <c r="I8" s="17" t="s">
        <v>736</v>
      </c>
      <c r="J8" s="13">
        <f t="shared" si="0"/>
        <v>0</v>
      </c>
    </row>
    <row r="9" spans="1:10" x14ac:dyDescent="0.2">
      <c r="A9" s="13">
        <f>Obrazac!H34</f>
        <v>8</v>
      </c>
      <c r="B9" s="16">
        <f>Obrazac!I34</f>
        <v>0</v>
      </c>
      <c r="C9" s="16">
        <f>Obrazac!J34</f>
        <v>0</v>
      </c>
      <c r="D9" s="16">
        <v>0</v>
      </c>
      <c r="E9" s="16">
        <v>0</v>
      </c>
      <c r="F9" s="15">
        <f t="shared" si="1"/>
        <v>0</v>
      </c>
      <c r="G9" s="17" t="str">
        <f>IF(ISERROR(Obrazac!K14),"00",IF(ISNUMBER(Obrazac!K14),TEXT(Obrazac!K14,"00"),"00"))</f>
        <v>00</v>
      </c>
      <c r="I9" s="17" t="s">
        <v>737</v>
      </c>
      <c r="J9" s="13">
        <f t="shared" si="0"/>
        <v>0</v>
      </c>
    </row>
    <row r="10" spans="1:10" x14ac:dyDescent="0.2">
      <c r="A10" s="13">
        <f>Obrazac!H35</f>
        <v>9</v>
      </c>
      <c r="B10" s="16">
        <f>Obrazac!I35</f>
        <v>0</v>
      </c>
      <c r="C10" s="16">
        <f>Obrazac!J35</f>
        <v>0</v>
      </c>
      <c r="D10" s="16">
        <v>0</v>
      </c>
      <c r="E10" s="16">
        <v>0</v>
      </c>
      <c r="F10" s="15">
        <f t="shared" si="1"/>
        <v>0</v>
      </c>
      <c r="G10" s="17" t="str">
        <f>IF(ISERROR(Obrazac!K16),"000",IF(ISNUMBER(Obrazac!K16),TEXT(Obrazac!K16,"000"),"000"))</f>
        <v>000</v>
      </c>
      <c r="I10" s="17" t="s">
        <v>738</v>
      </c>
      <c r="J10" s="13">
        <f t="shared" si="0"/>
        <v>0</v>
      </c>
    </row>
    <row r="11" spans="1:10" x14ac:dyDescent="0.2">
      <c r="A11" s="13">
        <f>Obrazac!H36</f>
        <v>10</v>
      </c>
      <c r="B11" s="16">
        <f>Obrazac!I36</f>
        <v>0</v>
      </c>
      <c r="C11" s="16">
        <f>Obrazac!J36</f>
        <v>0</v>
      </c>
      <c r="D11" s="16">
        <v>0</v>
      </c>
      <c r="E11" s="16">
        <v>0</v>
      </c>
      <c r="F11" s="15">
        <f t="shared" si="1"/>
        <v>0</v>
      </c>
      <c r="G11" s="17" t="s">
        <v>767</v>
      </c>
      <c r="I11" s="29" t="s">
        <v>739</v>
      </c>
      <c r="J11" s="13">
        <f t="shared" si="0"/>
        <v>0</v>
      </c>
    </row>
    <row r="12" spans="1:10" x14ac:dyDescent="0.2">
      <c r="A12" s="13">
        <f>Obrazac!H37</f>
        <v>11</v>
      </c>
      <c r="B12" s="16">
        <f>Obrazac!I37</f>
        <v>0</v>
      </c>
      <c r="C12" s="16">
        <f>Obrazac!J37</f>
        <v>0</v>
      </c>
      <c r="D12" s="16">
        <v>0</v>
      </c>
      <c r="E12" s="16">
        <v>0</v>
      </c>
      <c r="F12" s="15">
        <f t="shared" si="1"/>
        <v>0</v>
      </c>
      <c r="G12" s="17" t="s">
        <v>767</v>
      </c>
      <c r="I12" s="29" t="s">
        <v>740</v>
      </c>
      <c r="J12" s="13">
        <f t="shared" si="0"/>
        <v>0</v>
      </c>
    </row>
    <row r="13" spans="1:10" x14ac:dyDescent="0.2">
      <c r="A13" s="13">
        <f>Obrazac!H38</f>
        <v>12</v>
      </c>
      <c r="B13" s="16">
        <f>Obrazac!I38</f>
        <v>0</v>
      </c>
      <c r="C13" s="16">
        <f>Obrazac!J38</f>
        <v>0</v>
      </c>
      <c r="D13" s="16">
        <v>0</v>
      </c>
      <c r="E13" s="16">
        <v>0</v>
      </c>
      <c r="F13" s="15">
        <f t="shared" si="1"/>
        <v>0</v>
      </c>
      <c r="G13" s="17" t="s">
        <v>767</v>
      </c>
      <c r="I13" s="29" t="s">
        <v>741</v>
      </c>
      <c r="J13" s="13">
        <f t="shared" si="0"/>
        <v>0</v>
      </c>
    </row>
    <row r="14" spans="1:10" x14ac:dyDescent="0.2">
      <c r="A14" s="13">
        <f>Obrazac!H39</f>
        <v>13</v>
      </c>
      <c r="B14" s="16">
        <f>Obrazac!I39</f>
        <v>0</v>
      </c>
      <c r="C14" s="16">
        <f>Obrazac!J39</f>
        <v>0</v>
      </c>
      <c r="D14" s="16">
        <v>0</v>
      </c>
      <c r="E14" s="16">
        <v>0</v>
      </c>
      <c r="F14" s="15">
        <f t="shared" si="1"/>
        <v>0</v>
      </c>
      <c r="G14" s="17" t="s">
        <v>767</v>
      </c>
      <c r="I14" s="29" t="s">
        <v>742</v>
      </c>
      <c r="J14" s="13">
        <f t="shared" si="0"/>
        <v>0</v>
      </c>
    </row>
    <row r="15" spans="1:10" x14ac:dyDescent="0.2">
      <c r="A15" s="13">
        <f>Obrazac!H40</f>
        <v>14</v>
      </c>
      <c r="B15" s="16">
        <f>Obrazac!I40</f>
        <v>0</v>
      </c>
      <c r="C15" s="16">
        <f>Obrazac!J40</f>
        <v>0</v>
      </c>
      <c r="D15" s="16">
        <v>0</v>
      </c>
      <c r="E15" s="16">
        <v>0</v>
      </c>
      <c r="F15" s="15">
        <f t="shared" si="1"/>
        <v>0</v>
      </c>
      <c r="G15" s="17" t="s">
        <v>767</v>
      </c>
      <c r="I15" s="29" t="s">
        <v>743</v>
      </c>
      <c r="J15" s="13">
        <f t="shared" si="0"/>
        <v>0</v>
      </c>
    </row>
    <row r="16" spans="1:10" x14ac:dyDescent="0.2">
      <c r="A16" s="13">
        <f>Obrazac!H41</f>
        <v>15</v>
      </c>
      <c r="B16" s="16">
        <f>Obrazac!I41</f>
        <v>0</v>
      </c>
      <c r="C16" s="16">
        <f>Obrazac!J41</f>
        <v>0</v>
      </c>
      <c r="D16" s="16">
        <v>0</v>
      </c>
      <c r="E16" s="16">
        <v>0</v>
      </c>
      <c r="F16" s="15">
        <f t="shared" si="1"/>
        <v>0</v>
      </c>
      <c r="G16" s="17" t="s">
        <v>767</v>
      </c>
      <c r="I16" s="29" t="s">
        <v>744</v>
      </c>
      <c r="J16" s="13">
        <f t="shared" si="0"/>
        <v>0</v>
      </c>
    </row>
    <row r="17" spans="1:10" x14ac:dyDescent="0.2">
      <c r="A17" s="13">
        <f>Obrazac!H42</f>
        <v>16</v>
      </c>
      <c r="B17" s="16">
        <f>Obrazac!I42</f>
        <v>0</v>
      </c>
      <c r="C17" s="16">
        <f>Obrazac!J42</f>
        <v>0</v>
      </c>
      <c r="D17" s="16">
        <v>0</v>
      </c>
      <c r="E17" s="16">
        <v>0</v>
      </c>
      <c r="F17" s="15">
        <f t="shared" si="1"/>
        <v>0</v>
      </c>
      <c r="G17" s="17" t="s">
        <v>767</v>
      </c>
      <c r="I17" s="29" t="s">
        <v>745</v>
      </c>
      <c r="J17" s="13">
        <f t="shared" si="0"/>
        <v>0</v>
      </c>
    </row>
    <row r="18" spans="1:10" x14ac:dyDescent="0.2">
      <c r="A18" s="13">
        <f>Obrazac!H43</f>
        <v>17</v>
      </c>
      <c r="B18" s="16">
        <f>Obrazac!I43</f>
        <v>0</v>
      </c>
      <c r="C18" s="16">
        <f>Obrazac!J43</f>
        <v>0</v>
      </c>
      <c r="D18" s="16">
        <v>0</v>
      </c>
      <c r="E18" s="16">
        <v>0</v>
      </c>
      <c r="F18" s="15">
        <f t="shared" si="1"/>
        <v>0</v>
      </c>
      <c r="G18" s="17" t="str">
        <f>IF(ISERROR(Obrazac!D186),"-",UPPER(TRIM(Obrazac!D186)))</f>
        <v/>
      </c>
      <c r="I18" s="29" t="s">
        <v>746</v>
      </c>
      <c r="J18" s="13">
        <f t="shared" si="0"/>
        <v>0</v>
      </c>
    </row>
    <row r="19" spans="1:10" x14ac:dyDescent="0.2">
      <c r="A19" s="13">
        <f>Obrazac!H44</f>
        <v>18</v>
      </c>
      <c r="B19" s="16">
        <f>Obrazac!I44</f>
        <v>0</v>
      </c>
      <c r="C19" s="16">
        <f>Obrazac!J44</f>
        <v>0</v>
      </c>
      <c r="D19" s="16">
        <v>0</v>
      </c>
      <c r="E19" s="16">
        <v>0</v>
      </c>
      <c r="F19" s="15">
        <f t="shared" si="1"/>
        <v>0</v>
      </c>
      <c r="I19" s="29" t="s">
        <v>747</v>
      </c>
      <c r="J19" s="13">
        <f t="shared" si="0"/>
        <v>0</v>
      </c>
    </row>
    <row r="20" spans="1:10" x14ac:dyDescent="0.2">
      <c r="A20" s="13">
        <f>Obrazac!H45</f>
        <v>19</v>
      </c>
      <c r="B20" s="16">
        <f>Obrazac!I45</f>
        <v>0</v>
      </c>
      <c r="C20" s="16">
        <f>Obrazac!J45</f>
        <v>0</v>
      </c>
      <c r="D20" s="16">
        <v>0</v>
      </c>
      <c r="E20" s="16">
        <v>0</v>
      </c>
      <c r="F20" s="15">
        <f t="shared" si="1"/>
        <v>0</v>
      </c>
      <c r="G20" s="17" t="str">
        <f>IF(ISERROR(Obrazac!D188),"-",UPPER(TRIM(Obrazac!D188)))</f>
        <v/>
      </c>
      <c r="I20" s="17" t="s">
        <v>748</v>
      </c>
      <c r="J20" s="13">
        <f t="shared" si="0"/>
        <v>0</v>
      </c>
    </row>
    <row r="21" spans="1:10" x14ac:dyDescent="0.2">
      <c r="A21" s="13">
        <f>Obrazac!H46</f>
        <v>20</v>
      </c>
      <c r="B21" s="16">
        <f>Obrazac!I46</f>
        <v>0</v>
      </c>
      <c r="C21" s="16">
        <f>Obrazac!J46</f>
        <v>0</v>
      </c>
      <c r="D21" s="16">
        <v>0</v>
      </c>
      <c r="E21" s="16">
        <v>0</v>
      </c>
      <c r="F21" s="15">
        <f t="shared" si="1"/>
        <v>0</v>
      </c>
      <c r="G21" s="17" t="str">
        <f>IF(ISERROR(Obrazac!D190),"-",UPPER(TRIM(Obrazac!D190)))</f>
        <v/>
      </c>
      <c r="I21" s="17" t="s">
        <v>749</v>
      </c>
      <c r="J21" s="13">
        <f t="shared" si="0"/>
        <v>0</v>
      </c>
    </row>
    <row r="22" spans="1:10" x14ac:dyDescent="0.2">
      <c r="A22" s="13">
        <f>Obrazac!H47</f>
        <v>21</v>
      </c>
      <c r="B22" s="16">
        <f>Obrazac!I47</f>
        <v>0</v>
      </c>
      <c r="C22" s="16">
        <f>Obrazac!J47</f>
        <v>0</v>
      </c>
      <c r="D22" s="16">
        <v>0</v>
      </c>
      <c r="E22" s="16">
        <v>0</v>
      </c>
      <c r="F22" s="15">
        <f t="shared" si="1"/>
        <v>0</v>
      </c>
      <c r="G22" s="14" t="str">
        <f>IF(ISERROR(Obrazac!D192),"-",UPPER(TRIM(Obrazac!D192)))</f>
        <v/>
      </c>
      <c r="I22" s="29" t="s">
        <v>750</v>
      </c>
      <c r="J22" s="13">
        <f t="shared" si="0"/>
        <v>0</v>
      </c>
    </row>
    <row r="23" spans="1:10" x14ac:dyDescent="0.2">
      <c r="A23" s="13">
        <f>Obrazac!H48</f>
        <v>22</v>
      </c>
      <c r="B23" s="16">
        <f>Obrazac!I48</f>
        <v>0</v>
      </c>
      <c r="C23" s="16">
        <f>Obrazac!J48</f>
        <v>0</v>
      </c>
      <c r="D23" s="16">
        <v>0</v>
      </c>
      <c r="E23" s="16">
        <v>0</v>
      </c>
      <c r="F23" s="15">
        <f t="shared" si="1"/>
        <v>0</v>
      </c>
      <c r="G23" s="14" t="str">
        <f>IF(ISERROR(Obrazac!I192),"-",LOWER(TRIM(Obrazac!I192)))</f>
        <v/>
      </c>
      <c r="I23" s="29" t="s">
        <v>751</v>
      </c>
      <c r="J23" s="13">
        <f t="shared" si="0"/>
        <v>0</v>
      </c>
    </row>
    <row r="24" spans="1:10" x14ac:dyDescent="0.2">
      <c r="A24" s="13">
        <f>Obrazac!H49</f>
        <v>23</v>
      </c>
      <c r="B24" s="16">
        <f>Obrazac!I49</f>
        <v>0</v>
      </c>
      <c r="C24" s="16">
        <f>Obrazac!J49</f>
        <v>0</v>
      </c>
      <c r="D24" s="16">
        <v>0</v>
      </c>
      <c r="E24" s="16">
        <v>0</v>
      </c>
      <c r="F24" s="15">
        <f t="shared" si="1"/>
        <v>0</v>
      </c>
      <c r="I24" s="29" t="s">
        <v>752</v>
      </c>
      <c r="J24" s="13">
        <f t="shared" si="0"/>
        <v>0</v>
      </c>
    </row>
    <row r="25" spans="1:10" x14ac:dyDescent="0.2">
      <c r="A25" s="13">
        <f>Obrazac!H50</f>
        <v>24</v>
      </c>
      <c r="B25" s="16">
        <f>Obrazac!I50</f>
        <v>0</v>
      </c>
      <c r="C25" s="16">
        <f>Obrazac!J50</f>
        <v>0</v>
      </c>
      <c r="D25" s="16">
        <v>0</v>
      </c>
      <c r="E25" s="16">
        <v>0</v>
      </c>
      <c r="F25" s="15">
        <f t="shared" si="1"/>
        <v>0</v>
      </c>
      <c r="I25" s="29" t="s">
        <v>753</v>
      </c>
      <c r="J25" s="13">
        <f t="shared" si="0"/>
        <v>0</v>
      </c>
    </row>
    <row r="26" spans="1:10" x14ac:dyDescent="0.2">
      <c r="A26" s="13">
        <f>Obrazac!H51</f>
        <v>25</v>
      </c>
      <c r="B26" s="16">
        <f>Obrazac!I51</f>
        <v>0</v>
      </c>
      <c r="C26" s="16">
        <f>Obrazac!J51</f>
        <v>0</v>
      </c>
      <c r="D26" s="16">
        <v>0</v>
      </c>
      <c r="E26" s="16">
        <v>0</v>
      </c>
      <c r="F26" s="15">
        <f t="shared" si="1"/>
        <v>0</v>
      </c>
      <c r="G26" s="17" t="str">
        <f>MID(TRIM(Obrazac!K6),1,4)</f>
        <v>2014</v>
      </c>
      <c r="I26" s="17" t="s">
        <v>754</v>
      </c>
      <c r="J26" s="13">
        <f t="shared" si="0"/>
        <v>0</v>
      </c>
    </row>
    <row r="27" spans="1:10" x14ac:dyDescent="0.2">
      <c r="A27" s="13">
        <f>Obrazac!H52</f>
        <v>26</v>
      </c>
      <c r="B27" s="16">
        <f>Obrazac!I52</f>
        <v>0</v>
      </c>
      <c r="C27" s="16">
        <f>Obrazac!J52</f>
        <v>0</v>
      </c>
      <c r="D27" s="16">
        <v>0</v>
      </c>
      <c r="E27" s="16">
        <v>0</v>
      </c>
      <c r="F27" s="15">
        <f t="shared" si="1"/>
        <v>0</v>
      </c>
      <c r="G27" s="17">
        <f>SUM(F2:F154)</f>
        <v>0</v>
      </c>
      <c r="I27" s="17" t="s">
        <v>755</v>
      </c>
      <c r="J27" s="13">
        <f t="shared" si="0"/>
        <v>0</v>
      </c>
    </row>
    <row r="28" spans="1:10" x14ac:dyDescent="0.2">
      <c r="A28" s="13">
        <f>Obrazac!H53</f>
        <v>27</v>
      </c>
      <c r="B28" s="16">
        <f>Obrazac!I53</f>
        <v>0</v>
      </c>
      <c r="C28" s="16">
        <f>Obrazac!J53</f>
        <v>0</v>
      </c>
      <c r="D28" s="16">
        <v>0</v>
      </c>
      <c r="E28" s="16">
        <v>0</v>
      </c>
      <c r="F28" s="15">
        <f t="shared" si="1"/>
        <v>0</v>
      </c>
      <c r="G28" s="17" t="s">
        <v>767</v>
      </c>
      <c r="H28" s="32"/>
      <c r="I28" s="17" t="s">
        <v>756</v>
      </c>
      <c r="J28" s="13">
        <f t="shared" si="0"/>
        <v>0</v>
      </c>
    </row>
    <row r="29" spans="1:10" x14ac:dyDescent="0.2">
      <c r="A29" s="13">
        <f>Obrazac!H54</f>
        <v>28</v>
      </c>
      <c r="B29" s="16">
        <f>Obrazac!I54</f>
        <v>0</v>
      </c>
      <c r="C29" s="16">
        <f>Obrazac!J54</f>
        <v>0</v>
      </c>
      <c r="D29" s="16">
        <v>0</v>
      </c>
      <c r="E29" s="16">
        <v>0</v>
      </c>
      <c r="F29" s="15">
        <f t="shared" si="1"/>
        <v>0</v>
      </c>
      <c r="G29" s="17" t="str">
        <f>MID(TRIM(Obrazac!K6),6,2)</f>
        <v>06</v>
      </c>
      <c r="I29" s="17" t="s">
        <v>757</v>
      </c>
      <c r="J29" s="13">
        <f t="shared" si="0"/>
        <v>0</v>
      </c>
    </row>
    <row r="30" spans="1:10" x14ac:dyDescent="0.2">
      <c r="A30" s="13">
        <f>Obrazac!H55</f>
        <v>29</v>
      </c>
      <c r="B30" s="16">
        <f>Obrazac!I55</f>
        <v>0</v>
      </c>
      <c r="C30" s="16">
        <f>Obrazac!J55</f>
        <v>0</v>
      </c>
      <c r="D30" s="16">
        <v>0</v>
      </c>
      <c r="E30" s="16">
        <v>0</v>
      </c>
      <c r="F30" s="15">
        <f t="shared" si="1"/>
        <v>0</v>
      </c>
      <c r="G30" s="17" t="s">
        <v>1218</v>
      </c>
      <c r="I30" s="17" t="s">
        <v>758</v>
      </c>
      <c r="J30" s="13">
        <f t="shared" si="0"/>
        <v>0</v>
      </c>
    </row>
    <row r="31" spans="1:10" x14ac:dyDescent="0.2">
      <c r="A31" s="13">
        <f>Obrazac!H56</f>
        <v>30</v>
      </c>
      <c r="B31" s="16">
        <f>Obrazac!I56</f>
        <v>0</v>
      </c>
      <c r="C31" s="16">
        <f>Obrazac!J56</f>
        <v>0</v>
      </c>
      <c r="D31" s="16">
        <v>0</v>
      </c>
      <c r="E31" s="16">
        <v>0</v>
      </c>
      <c r="F31" s="15">
        <f t="shared" si="1"/>
        <v>0</v>
      </c>
      <c r="G31" s="17">
        <v>707</v>
      </c>
      <c r="I31" s="17" t="s">
        <v>759</v>
      </c>
      <c r="J31" s="13">
        <f t="shared" si="0"/>
        <v>0</v>
      </c>
    </row>
    <row r="32" spans="1:10" x14ac:dyDescent="0.2">
      <c r="A32" s="13">
        <f>Obrazac!H57</f>
        <v>31</v>
      </c>
      <c r="B32" s="16">
        <f>Obrazac!I57</f>
        <v>0</v>
      </c>
      <c r="C32" s="16">
        <f>Obrazac!J57</f>
        <v>0</v>
      </c>
      <c r="D32" s="16">
        <v>0</v>
      </c>
      <c r="E32" s="16">
        <v>0</v>
      </c>
      <c r="F32" s="15">
        <f t="shared" si="1"/>
        <v>0</v>
      </c>
      <c r="G32" s="17" t="s">
        <v>767</v>
      </c>
      <c r="I32" s="17" t="s">
        <v>760</v>
      </c>
      <c r="J32" s="13">
        <f t="shared" si="0"/>
        <v>0</v>
      </c>
    </row>
    <row r="33" spans="1:10" x14ac:dyDescent="0.2">
      <c r="A33" s="13">
        <f>Obrazac!H58</f>
        <v>32</v>
      </c>
      <c r="B33" s="16">
        <f>Obrazac!I58</f>
        <v>0</v>
      </c>
      <c r="C33" s="16">
        <f>Obrazac!J58</f>
        <v>0</v>
      </c>
      <c r="D33" s="16">
        <v>0</v>
      </c>
      <c r="E33" s="16">
        <v>0</v>
      </c>
      <c r="F33" s="15">
        <f t="shared" si="1"/>
        <v>0</v>
      </c>
      <c r="G33" s="17" t="s">
        <v>767</v>
      </c>
      <c r="I33" s="17" t="s">
        <v>761</v>
      </c>
      <c r="J33" s="13">
        <f t="shared" si="0"/>
        <v>0</v>
      </c>
    </row>
    <row r="34" spans="1:10" x14ac:dyDescent="0.2">
      <c r="A34" s="13">
        <f>Obrazac!H59</f>
        <v>33</v>
      </c>
      <c r="B34" s="16">
        <f>Obrazac!I59</f>
        <v>0</v>
      </c>
      <c r="C34" s="16">
        <f>Obrazac!J59</f>
        <v>0</v>
      </c>
      <c r="D34" s="16">
        <v>0</v>
      </c>
      <c r="E34" s="16">
        <v>0</v>
      </c>
      <c r="F34" s="15">
        <f t="shared" si="1"/>
        <v>0</v>
      </c>
      <c r="G34" s="17" t="s">
        <v>767</v>
      </c>
      <c r="I34" s="17" t="s">
        <v>762</v>
      </c>
      <c r="J34" s="13">
        <f t="shared" si="0"/>
        <v>0</v>
      </c>
    </row>
    <row r="35" spans="1:10" x14ac:dyDescent="0.2">
      <c r="A35" s="13">
        <f>Obrazac!H60</f>
        <v>34</v>
      </c>
      <c r="B35" s="16">
        <f>Obrazac!I60</f>
        <v>0</v>
      </c>
      <c r="C35" s="16">
        <f>Obrazac!J60</f>
        <v>0</v>
      </c>
      <c r="D35" s="16">
        <v>0</v>
      </c>
      <c r="E35" s="16">
        <v>0</v>
      </c>
      <c r="F35" s="15">
        <f t="shared" si="1"/>
        <v>0</v>
      </c>
      <c r="G35" s="17" t="s">
        <v>767</v>
      </c>
      <c r="I35" s="17" t="s">
        <v>763</v>
      </c>
      <c r="J35" s="13">
        <f t="shared" si="0"/>
        <v>0</v>
      </c>
    </row>
    <row r="36" spans="1:10" x14ac:dyDescent="0.2">
      <c r="A36" s="13">
        <f>Obrazac!H61</f>
        <v>35</v>
      </c>
      <c r="B36" s="16">
        <f>Obrazac!I61</f>
        <v>0</v>
      </c>
      <c r="C36" s="16">
        <f>Obrazac!J61</f>
        <v>0</v>
      </c>
      <c r="D36" s="16">
        <v>0</v>
      </c>
      <c r="E36" s="16">
        <v>0</v>
      </c>
      <c r="F36" s="15">
        <f t="shared" si="1"/>
        <v>0</v>
      </c>
      <c r="G36" s="17" t="s">
        <v>767</v>
      </c>
      <c r="I36" s="17" t="s">
        <v>764</v>
      </c>
      <c r="J36" s="13">
        <f t="shared" si="0"/>
        <v>0</v>
      </c>
    </row>
    <row r="37" spans="1:10" x14ac:dyDescent="0.2">
      <c r="A37" s="13">
        <f>Obrazac!H62</f>
        <v>36</v>
      </c>
      <c r="B37" s="16">
        <f>Obrazac!I62</f>
        <v>0</v>
      </c>
      <c r="C37" s="16">
        <f>Obrazac!J62</f>
        <v>0</v>
      </c>
      <c r="D37" s="16">
        <v>0</v>
      </c>
      <c r="E37" s="16">
        <v>0</v>
      </c>
      <c r="F37" s="15">
        <f t="shared" si="1"/>
        <v>0</v>
      </c>
      <c r="G37" s="15">
        <f>10000 * SUM(J2:J154)</f>
        <v>0</v>
      </c>
      <c r="I37" s="17" t="s">
        <v>765</v>
      </c>
      <c r="J37" s="13">
        <f t="shared" si="0"/>
        <v>0</v>
      </c>
    </row>
    <row r="38" spans="1:10" x14ac:dyDescent="0.2">
      <c r="A38" s="13">
        <f>Obrazac!H63</f>
        <v>37</v>
      </c>
      <c r="B38" s="16">
        <f>Obrazac!I63</f>
        <v>0</v>
      </c>
      <c r="C38" s="16">
        <f>Obrazac!J63</f>
        <v>0</v>
      </c>
      <c r="D38" s="16">
        <v>0</v>
      </c>
      <c r="E38" s="16">
        <v>0</v>
      </c>
      <c r="F38" s="15">
        <f t="shared" si="1"/>
        <v>0</v>
      </c>
      <c r="G38" s="17">
        <f>IF(Obrazac!E8&gt;0,TEXT(Obrazac!E8,"#0"),0)</f>
        <v>0</v>
      </c>
      <c r="I38" s="17" t="s">
        <v>1394</v>
      </c>
      <c r="J38" s="13">
        <f t="shared" si="0"/>
        <v>0</v>
      </c>
    </row>
    <row r="39" spans="1:10" x14ac:dyDescent="0.2">
      <c r="A39" s="13">
        <f>Obrazac!H64</f>
        <v>38</v>
      </c>
      <c r="B39" s="16">
        <f>Obrazac!I64</f>
        <v>0</v>
      </c>
      <c r="C39" s="16">
        <f>Obrazac!J64</f>
        <v>0</v>
      </c>
      <c r="D39" s="16">
        <v>0</v>
      </c>
      <c r="E39" s="16">
        <v>0</v>
      </c>
      <c r="F39" s="15">
        <f t="shared" si="1"/>
        <v>0</v>
      </c>
      <c r="G39" s="17">
        <f>IF(Obrazac!G8&gt;0,TEXT(Obrazac!G8,"#0"),0)</f>
        <v>0</v>
      </c>
      <c r="I39" s="17" t="s">
        <v>1395</v>
      </c>
      <c r="J39" s="13">
        <f t="shared" si="0"/>
        <v>0</v>
      </c>
    </row>
    <row r="40" spans="1:10" x14ac:dyDescent="0.2">
      <c r="A40" s="13">
        <f>Obrazac!H65</f>
        <v>39</v>
      </c>
      <c r="B40" s="16">
        <f>Obrazac!I65</f>
        <v>0</v>
      </c>
      <c r="C40" s="16">
        <f>Obrazac!J65</f>
        <v>0</v>
      </c>
      <c r="D40" s="16">
        <v>0</v>
      </c>
      <c r="E40" s="16">
        <v>0</v>
      </c>
      <c r="F40" s="15">
        <f t="shared" si="1"/>
        <v>0</v>
      </c>
      <c r="J40" s="13">
        <f t="shared" si="0"/>
        <v>0</v>
      </c>
    </row>
    <row r="41" spans="1:10" x14ac:dyDescent="0.2">
      <c r="A41" s="13">
        <f>Obrazac!H66</f>
        <v>40</v>
      </c>
      <c r="B41" s="16">
        <f>Obrazac!I66</f>
        <v>0</v>
      </c>
      <c r="C41" s="16">
        <f>Obrazac!J66</f>
        <v>0</v>
      </c>
      <c r="D41" s="16">
        <v>0</v>
      </c>
      <c r="E41" s="16">
        <v>0</v>
      </c>
      <c r="F41" s="15">
        <f t="shared" si="1"/>
        <v>0</v>
      </c>
      <c r="J41" s="13">
        <f t="shared" si="0"/>
        <v>0</v>
      </c>
    </row>
    <row r="42" spans="1:10" x14ac:dyDescent="0.2">
      <c r="A42" s="13">
        <f>Obrazac!H67</f>
        <v>41</v>
      </c>
      <c r="B42" s="16">
        <f>Obrazac!I67</f>
        <v>0</v>
      </c>
      <c r="C42" s="16">
        <f>Obrazac!J67</f>
        <v>0</v>
      </c>
      <c r="D42" s="16">
        <v>0</v>
      </c>
      <c r="E42" s="16">
        <v>0</v>
      </c>
      <c r="F42" s="15">
        <f t="shared" si="1"/>
        <v>0</v>
      </c>
      <c r="J42" s="13">
        <f t="shared" si="0"/>
        <v>0</v>
      </c>
    </row>
    <row r="43" spans="1:10" x14ac:dyDescent="0.2">
      <c r="A43" s="13">
        <f>Obrazac!H68</f>
        <v>42</v>
      </c>
      <c r="B43" s="16">
        <f>Obrazac!I68</f>
        <v>0</v>
      </c>
      <c r="C43" s="16">
        <f>Obrazac!J68</f>
        <v>0</v>
      </c>
      <c r="D43" s="16">
        <v>0</v>
      </c>
      <c r="E43" s="16">
        <v>0</v>
      </c>
      <c r="F43" s="15">
        <f t="shared" si="1"/>
        <v>0</v>
      </c>
      <c r="J43" s="13">
        <f t="shared" si="0"/>
        <v>0</v>
      </c>
    </row>
    <row r="44" spans="1:10" x14ac:dyDescent="0.2">
      <c r="A44" s="13">
        <f>Obrazac!H69</f>
        <v>43</v>
      </c>
      <c r="B44" s="16">
        <f>Obrazac!I69</f>
        <v>0</v>
      </c>
      <c r="C44" s="16">
        <f>Obrazac!J69</f>
        <v>0</v>
      </c>
      <c r="D44" s="16">
        <v>0</v>
      </c>
      <c r="E44" s="16">
        <v>0</v>
      </c>
      <c r="F44" s="15">
        <f t="shared" si="1"/>
        <v>0</v>
      </c>
      <c r="J44" s="13">
        <f t="shared" si="0"/>
        <v>0</v>
      </c>
    </row>
    <row r="45" spans="1:10" x14ac:dyDescent="0.2">
      <c r="A45" s="13">
        <f>Obrazac!H71</f>
        <v>44</v>
      </c>
      <c r="B45" s="16">
        <f>Obrazac!I71</f>
        <v>0</v>
      </c>
      <c r="C45" s="16">
        <f>Obrazac!J71</f>
        <v>0</v>
      </c>
      <c r="D45" s="16">
        <v>0</v>
      </c>
      <c r="E45" s="16">
        <v>0</v>
      </c>
      <c r="F45" s="15">
        <f t="shared" si="1"/>
        <v>0</v>
      </c>
      <c r="J45" s="13">
        <f t="shared" si="0"/>
        <v>0</v>
      </c>
    </row>
    <row r="46" spans="1:10" x14ac:dyDescent="0.2">
      <c r="A46" s="13">
        <f>Obrazac!H72</f>
        <v>45</v>
      </c>
      <c r="B46" s="16">
        <f>Obrazac!I72</f>
        <v>0</v>
      </c>
      <c r="C46" s="16">
        <f>Obrazac!J72</f>
        <v>0</v>
      </c>
      <c r="D46" s="16">
        <v>0</v>
      </c>
      <c r="E46" s="16">
        <v>0</v>
      </c>
      <c r="F46" s="15">
        <f t="shared" si="1"/>
        <v>0</v>
      </c>
      <c r="J46" s="13">
        <f t="shared" si="0"/>
        <v>0</v>
      </c>
    </row>
    <row r="47" spans="1:10" x14ac:dyDescent="0.2">
      <c r="A47" s="13">
        <f>Obrazac!H73</f>
        <v>46</v>
      </c>
      <c r="B47" s="16">
        <f>Obrazac!I73</f>
        <v>0</v>
      </c>
      <c r="C47" s="16">
        <f>Obrazac!J73</f>
        <v>0</v>
      </c>
      <c r="D47" s="16">
        <v>0</v>
      </c>
      <c r="E47" s="16">
        <v>0</v>
      </c>
      <c r="F47" s="15">
        <f t="shared" si="1"/>
        <v>0</v>
      </c>
      <c r="J47" s="13">
        <f t="shared" si="0"/>
        <v>0</v>
      </c>
    </row>
    <row r="48" spans="1:10" x14ac:dyDescent="0.2">
      <c r="A48" s="13">
        <f>Obrazac!H74</f>
        <v>47</v>
      </c>
      <c r="B48" s="16">
        <f>Obrazac!I74</f>
        <v>0</v>
      </c>
      <c r="C48" s="16">
        <f>Obrazac!J74</f>
        <v>0</v>
      </c>
      <c r="D48" s="16">
        <v>0</v>
      </c>
      <c r="E48" s="16">
        <v>0</v>
      </c>
      <c r="F48" s="15">
        <f t="shared" si="1"/>
        <v>0</v>
      </c>
      <c r="J48" s="13">
        <f t="shared" si="0"/>
        <v>0</v>
      </c>
    </row>
    <row r="49" spans="1:10" x14ac:dyDescent="0.2">
      <c r="A49" s="13">
        <f>Obrazac!H75</f>
        <v>48</v>
      </c>
      <c r="B49" s="16">
        <f>Obrazac!I75</f>
        <v>0</v>
      </c>
      <c r="C49" s="16">
        <f>Obrazac!J75</f>
        <v>0</v>
      </c>
      <c r="D49" s="16">
        <v>0</v>
      </c>
      <c r="E49" s="16">
        <v>0</v>
      </c>
      <c r="F49" s="15">
        <f t="shared" si="1"/>
        <v>0</v>
      </c>
      <c r="J49" s="13">
        <f t="shared" si="0"/>
        <v>0</v>
      </c>
    </row>
    <row r="50" spans="1:10" x14ac:dyDescent="0.2">
      <c r="A50" s="13">
        <f>Obrazac!H76</f>
        <v>49</v>
      </c>
      <c r="B50" s="16">
        <f>Obrazac!I76</f>
        <v>0</v>
      </c>
      <c r="C50" s="16">
        <f>Obrazac!J76</f>
        <v>0</v>
      </c>
      <c r="D50" s="16">
        <v>0</v>
      </c>
      <c r="E50" s="16">
        <v>0</v>
      </c>
      <c r="F50" s="15">
        <f t="shared" si="1"/>
        <v>0</v>
      </c>
      <c r="J50" s="13">
        <f t="shared" si="0"/>
        <v>0</v>
      </c>
    </row>
    <row r="51" spans="1:10" x14ac:dyDescent="0.2">
      <c r="A51" s="13">
        <f>Obrazac!H77</f>
        <v>50</v>
      </c>
      <c r="B51" s="16">
        <f>Obrazac!I77</f>
        <v>0</v>
      </c>
      <c r="C51" s="16">
        <f>Obrazac!J77</f>
        <v>0</v>
      </c>
      <c r="D51" s="16">
        <v>0</v>
      </c>
      <c r="E51" s="16">
        <v>0</v>
      </c>
      <c r="F51" s="15">
        <f t="shared" si="1"/>
        <v>0</v>
      </c>
      <c r="J51" s="13">
        <f t="shared" si="0"/>
        <v>0</v>
      </c>
    </row>
    <row r="52" spans="1:10" x14ac:dyDescent="0.2">
      <c r="A52" s="13">
        <f>Obrazac!H78</f>
        <v>51</v>
      </c>
      <c r="B52" s="16">
        <f>Obrazac!I78</f>
        <v>0</v>
      </c>
      <c r="C52" s="16">
        <f>Obrazac!J78</f>
        <v>0</v>
      </c>
      <c r="D52" s="16">
        <v>0</v>
      </c>
      <c r="E52" s="16">
        <v>0</v>
      </c>
      <c r="F52" s="15">
        <f t="shared" si="1"/>
        <v>0</v>
      </c>
      <c r="J52" s="13">
        <f t="shared" si="0"/>
        <v>0</v>
      </c>
    </row>
    <row r="53" spans="1:10" x14ac:dyDescent="0.2">
      <c r="A53" s="13">
        <f>Obrazac!H79</f>
        <v>52</v>
      </c>
      <c r="B53" s="16">
        <f>Obrazac!I79</f>
        <v>0</v>
      </c>
      <c r="C53" s="16">
        <f>Obrazac!J79</f>
        <v>0</v>
      </c>
      <c r="D53" s="16">
        <v>0</v>
      </c>
      <c r="E53" s="16">
        <v>0</v>
      </c>
      <c r="F53" s="15">
        <f t="shared" si="1"/>
        <v>0</v>
      </c>
      <c r="J53" s="13">
        <f t="shared" si="0"/>
        <v>0</v>
      </c>
    </row>
    <row r="54" spans="1:10" x14ac:dyDescent="0.2">
      <c r="A54" s="13">
        <f>Obrazac!H80</f>
        <v>53</v>
      </c>
      <c r="B54" s="16">
        <f>Obrazac!I80</f>
        <v>0</v>
      </c>
      <c r="C54" s="16">
        <f>Obrazac!J80</f>
        <v>0</v>
      </c>
      <c r="D54" s="16">
        <v>0</v>
      </c>
      <c r="E54" s="16">
        <v>0</v>
      </c>
      <c r="F54" s="15">
        <f t="shared" si="1"/>
        <v>0</v>
      </c>
      <c r="J54" s="13">
        <f t="shared" si="0"/>
        <v>0</v>
      </c>
    </row>
    <row r="55" spans="1:10" x14ac:dyDescent="0.2">
      <c r="A55" s="13">
        <f>Obrazac!H81</f>
        <v>54</v>
      </c>
      <c r="B55" s="16">
        <f>Obrazac!I81</f>
        <v>0</v>
      </c>
      <c r="C55" s="16">
        <f>Obrazac!J81</f>
        <v>0</v>
      </c>
      <c r="D55" s="16">
        <v>0</v>
      </c>
      <c r="E55" s="16">
        <v>0</v>
      </c>
      <c r="F55" s="15">
        <f t="shared" si="1"/>
        <v>0</v>
      </c>
      <c r="J55" s="13">
        <f t="shared" si="0"/>
        <v>0</v>
      </c>
    </row>
    <row r="56" spans="1:10" x14ac:dyDescent="0.2">
      <c r="A56" s="13">
        <f>Obrazac!H82</f>
        <v>55</v>
      </c>
      <c r="B56" s="16">
        <f>Obrazac!I82</f>
        <v>0</v>
      </c>
      <c r="C56" s="16">
        <f>Obrazac!J82</f>
        <v>0</v>
      </c>
      <c r="D56" s="16">
        <v>0</v>
      </c>
      <c r="E56" s="16">
        <v>0</v>
      </c>
      <c r="F56" s="15">
        <f t="shared" si="1"/>
        <v>0</v>
      </c>
      <c r="J56" s="13">
        <f t="shared" si="0"/>
        <v>0</v>
      </c>
    </row>
    <row r="57" spans="1:10" x14ac:dyDescent="0.2">
      <c r="A57" s="13">
        <f>Obrazac!H83</f>
        <v>56</v>
      </c>
      <c r="B57" s="16">
        <f>Obrazac!I83</f>
        <v>0</v>
      </c>
      <c r="C57" s="16">
        <f>Obrazac!J83</f>
        <v>0</v>
      </c>
      <c r="D57" s="16">
        <v>0</v>
      </c>
      <c r="E57" s="16">
        <v>0</v>
      </c>
      <c r="F57" s="15">
        <f t="shared" si="1"/>
        <v>0</v>
      </c>
      <c r="J57" s="13">
        <f t="shared" si="0"/>
        <v>0</v>
      </c>
    </row>
    <row r="58" spans="1:10" x14ac:dyDescent="0.2">
      <c r="A58" s="13">
        <f>Obrazac!H84</f>
        <v>57</v>
      </c>
      <c r="B58" s="16">
        <f>Obrazac!I84</f>
        <v>0</v>
      </c>
      <c r="C58" s="16">
        <f>Obrazac!J84</f>
        <v>0</v>
      </c>
      <c r="D58" s="16">
        <v>0</v>
      </c>
      <c r="E58" s="16">
        <v>0</v>
      </c>
      <c r="F58" s="15">
        <f t="shared" si="1"/>
        <v>0</v>
      </c>
      <c r="J58" s="13">
        <f t="shared" si="0"/>
        <v>0</v>
      </c>
    </row>
    <row r="59" spans="1:10" x14ac:dyDescent="0.2">
      <c r="A59" s="13">
        <f>Obrazac!H85</f>
        <v>58</v>
      </c>
      <c r="B59" s="16">
        <f>Obrazac!I85</f>
        <v>0</v>
      </c>
      <c r="C59" s="16">
        <f>Obrazac!J85</f>
        <v>0</v>
      </c>
      <c r="D59" s="16">
        <v>0</v>
      </c>
      <c r="E59" s="16">
        <v>0</v>
      </c>
      <c r="F59" s="15">
        <f t="shared" si="1"/>
        <v>0</v>
      </c>
      <c r="J59" s="13">
        <f t="shared" si="0"/>
        <v>0</v>
      </c>
    </row>
    <row r="60" spans="1:10" x14ac:dyDescent="0.2">
      <c r="A60" s="13">
        <f>Obrazac!H86</f>
        <v>59</v>
      </c>
      <c r="B60" s="16">
        <f>Obrazac!I86</f>
        <v>0</v>
      </c>
      <c r="C60" s="16">
        <f>Obrazac!J86</f>
        <v>0</v>
      </c>
      <c r="D60" s="16">
        <v>0</v>
      </c>
      <c r="E60" s="16">
        <v>0</v>
      </c>
      <c r="F60" s="15">
        <f t="shared" si="1"/>
        <v>0</v>
      </c>
      <c r="J60" s="13">
        <f t="shared" si="0"/>
        <v>0</v>
      </c>
    </row>
    <row r="61" spans="1:10" x14ac:dyDescent="0.2">
      <c r="A61" s="13">
        <f>Obrazac!H87</f>
        <v>60</v>
      </c>
      <c r="B61" s="16">
        <f>Obrazac!I87</f>
        <v>0</v>
      </c>
      <c r="C61" s="16">
        <f>Obrazac!J87</f>
        <v>0</v>
      </c>
      <c r="D61" s="16">
        <v>0</v>
      </c>
      <c r="E61" s="16">
        <v>0</v>
      </c>
      <c r="F61" s="15">
        <f t="shared" si="1"/>
        <v>0</v>
      </c>
      <c r="J61" s="13">
        <f t="shared" si="0"/>
        <v>0</v>
      </c>
    </row>
    <row r="62" spans="1:10" x14ac:dyDescent="0.2">
      <c r="A62" s="13">
        <f>Obrazac!H88</f>
        <v>61</v>
      </c>
      <c r="B62" s="16">
        <f>Obrazac!I88</f>
        <v>0</v>
      </c>
      <c r="C62" s="16">
        <f>Obrazac!J88</f>
        <v>0</v>
      </c>
      <c r="D62" s="16">
        <v>0</v>
      </c>
      <c r="E62" s="16">
        <v>0</v>
      </c>
      <c r="F62" s="15">
        <f t="shared" si="1"/>
        <v>0</v>
      </c>
      <c r="J62" s="13">
        <f t="shared" si="0"/>
        <v>0</v>
      </c>
    </row>
    <row r="63" spans="1:10" x14ac:dyDescent="0.2">
      <c r="A63" s="13">
        <f>Obrazac!H89</f>
        <v>62</v>
      </c>
      <c r="B63" s="16">
        <f>Obrazac!I89</f>
        <v>0</v>
      </c>
      <c r="C63" s="16">
        <f>Obrazac!J89</f>
        <v>0</v>
      </c>
      <c r="D63" s="16">
        <v>0</v>
      </c>
      <c r="E63" s="16">
        <v>0</v>
      </c>
      <c r="F63" s="15">
        <f t="shared" si="1"/>
        <v>0</v>
      </c>
      <c r="J63" s="13">
        <f t="shared" si="0"/>
        <v>0</v>
      </c>
    </row>
    <row r="64" spans="1:10" x14ac:dyDescent="0.2">
      <c r="A64" s="13">
        <f>Obrazac!H90</f>
        <v>63</v>
      </c>
      <c r="B64" s="16">
        <f>Obrazac!I90</f>
        <v>0</v>
      </c>
      <c r="C64" s="16">
        <f>Obrazac!J90</f>
        <v>0</v>
      </c>
      <c r="D64" s="16">
        <v>0</v>
      </c>
      <c r="E64" s="16">
        <v>0</v>
      </c>
      <c r="F64" s="15">
        <f t="shared" si="1"/>
        <v>0</v>
      </c>
      <c r="J64" s="13">
        <f t="shared" si="0"/>
        <v>0</v>
      </c>
    </row>
    <row r="65" spans="1:10" x14ac:dyDescent="0.2">
      <c r="A65" s="13">
        <f>Obrazac!H91</f>
        <v>64</v>
      </c>
      <c r="B65" s="16">
        <f>Obrazac!I91</f>
        <v>0</v>
      </c>
      <c r="C65" s="16">
        <f>Obrazac!J91</f>
        <v>0</v>
      </c>
      <c r="D65" s="16">
        <v>0</v>
      </c>
      <c r="E65" s="16">
        <v>0</v>
      </c>
      <c r="F65" s="15">
        <f t="shared" si="1"/>
        <v>0</v>
      </c>
      <c r="J65" s="13">
        <f t="shared" si="0"/>
        <v>0</v>
      </c>
    </row>
    <row r="66" spans="1:10" x14ac:dyDescent="0.2">
      <c r="A66" s="13">
        <f>Obrazac!H92</f>
        <v>65</v>
      </c>
      <c r="B66" s="16">
        <f>Obrazac!I92</f>
        <v>0</v>
      </c>
      <c r="C66" s="16">
        <f>Obrazac!J92</f>
        <v>0</v>
      </c>
      <c r="D66" s="16">
        <v>0</v>
      </c>
      <c r="E66" s="16">
        <v>0</v>
      </c>
      <c r="F66" s="15">
        <f t="shared" si="1"/>
        <v>0</v>
      </c>
      <c r="J66" s="13">
        <f t="shared" si="0"/>
        <v>0</v>
      </c>
    </row>
    <row r="67" spans="1:10" x14ac:dyDescent="0.2">
      <c r="A67" s="13">
        <f>Obrazac!H93</f>
        <v>66</v>
      </c>
      <c r="B67" s="16">
        <f>Obrazac!I93</f>
        <v>0</v>
      </c>
      <c r="C67" s="16">
        <f>Obrazac!J93</f>
        <v>0</v>
      </c>
      <c r="D67" s="16">
        <v>0</v>
      </c>
      <c r="E67" s="16">
        <v>0</v>
      </c>
      <c r="F67" s="15">
        <f t="shared" si="1"/>
        <v>0</v>
      </c>
      <c r="J67" s="13">
        <f t="shared" ref="J67:J130" si="2">ABS(B67-ROUND(B67,0))+ABS(C67-ROUND(C67,0))</f>
        <v>0</v>
      </c>
    </row>
    <row r="68" spans="1:10" x14ac:dyDescent="0.2">
      <c r="A68" s="13">
        <f>Obrazac!H94</f>
        <v>67</v>
      </c>
      <c r="B68" s="16">
        <f>Obrazac!I94</f>
        <v>0</v>
      </c>
      <c r="C68" s="16">
        <f>Obrazac!J94</f>
        <v>0</v>
      </c>
      <c r="D68" s="16">
        <v>0</v>
      </c>
      <c r="E68" s="16">
        <v>0</v>
      </c>
      <c r="F68" s="15">
        <f t="shared" ref="F68:F131" si="3">A68/100*B68+A68/50*C68</f>
        <v>0</v>
      </c>
      <c r="J68" s="13">
        <f t="shared" si="2"/>
        <v>0</v>
      </c>
    </row>
    <row r="69" spans="1:10" x14ac:dyDescent="0.2">
      <c r="A69" s="13">
        <f>Obrazac!H95</f>
        <v>68</v>
      </c>
      <c r="B69" s="16">
        <f>Obrazac!I95</f>
        <v>0</v>
      </c>
      <c r="C69" s="16">
        <f>Obrazac!J95</f>
        <v>0</v>
      </c>
      <c r="D69" s="16">
        <v>0</v>
      </c>
      <c r="E69" s="16">
        <v>0</v>
      </c>
      <c r="F69" s="15">
        <f t="shared" si="3"/>
        <v>0</v>
      </c>
      <c r="J69" s="13">
        <f t="shared" si="2"/>
        <v>0</v>
      </c>
    </row>
    <row r="70" spans="1:10" x14ac:dyDescent="0.2">
      <c r="A70" s="13">
        <f>Obrazac!H96</f>
        <v>69</v>
      </c>
      <c r="B70" s="16">
        <f>Obrazac!I96</f>
        <v>0</v>
      </c>
      <c r="C70" s="16">
        <f>Obrazac!J96</f>
        <v>0</v>
      </c>
      <c r="D70" s="16">
        <v>0</v>
      </c>
      <c r="E70" s="16">
        <v>0</v>
      </c>
      <c r="F70" s="15">
        <f t="shared" si="3"/>
        <v>0</v>
      </c>
      <c r="J70" s="13">
        <f t="shared" si="2"/>
        <v>0</v>
      </c>
    </row>
    <row r="71" spans="1:10" x14ac:dyDescent="0.2">
      <c r="A71" s="13">
        <f>Obrazac!H97</f>
        <v>70</v>
      </c>
      <c r="B71" s="16">
        <f>Obrazac!I97</f>
        <v>0</v>
      </c>
      <c r="C71" s="16">
        <f>Obrazac!J97</f>
        <v>0</v>
      </c>
      <c r="D71" s="16">
        <v>0</v>
      </c>
      <c r="E71" s="16">
        <v>0</v>
      </c>
      <c r="F71" s="15">
        <f t="shared" si="3"/>
        <v>0</v>
      </c>
      <c r="J71" s="13">
        <f t="shared" si="2"/>
        <v>0</v>
      </c>
    </row>
    <row r="72" spans="1:10" x14ac:dyDescent="0.2">
      <c r="A72" s="13">
        <f>Obrazac!H98</f>
        <v>71</v>
      </c>
      <c r="B72" s="16">
        <f>Obrazac!I98</f>
        <v>0</v>
      </c>
      <c r="C72" s="16">
        <f>Obrazac!J98</f>
        <v>0</v>
      </c>
      <c r="D72" s="16">
        <v>0</v>
      </c>
      <c r="E72" s="16">
        <v>0</v>
      </c>
      <c r="F72" s="15">
        <f t="shared" si="3"/>
        <v>0</v>
      </c>
      <c r="J72" s="13">
        <f t="shared" si="2"/>
        <v>0</v>
      </c>
    </row>
    <row r="73" spans="1:10" x14ac:dyDescent="0.2">
      <c r="A73" s="13">
        <f>Obrazac!H99</f>
        <v>72</v>
      </c>
      <c r="B73" s="16">
        <f>Obrazac!I99</f>
        <v>0</v>
      </c>
      <c r="C73" s="16">
        <f>Obrazac!J99</f>
        <v>0</v>
      </c>
      <c r="D73" s="16">
        <v>0</v>
      </c>
      <c r="E73" s="16">
        <v>0</v>
      </c>
      <c r="F73" s="15">
        <f t="shared" si="3"/>
        <v>0</v>
      </c>
      <c r="J73" s="13">
        <f t="shared" si="2"/>
        <v>0</v>
      </c>
    </row>
    <row r="74" spans="1:10" x14ac:dyDescent="0.2">
      <c r="A74" s="13">
        <f>Obrazac!H100</f>
        <v>73</v>
      </c>
      <c r="B74" s="16">
        <f>Obrazac!I100</f>
        <v>0</v>
      </c>
      <c r="C74" s="16">
        <f>Obrazac!J100</f>
        <v>0</v>
      </c>
      <c r="D74" s="16">
        <v>0</v>
      </c>
      <c r="E74" s="16">
        <v>0</v>
      </c>
      <c r="F74" s="15">
        <f t="shared" si="3"/>
        <v>0</v>
      </c>
      <c r="J74" s="13">
        <f t="shared" si="2"/>
        <v>0</v>
      </c>
    </row>
    <row r="75" spans="1:10" x14ac:dyDescent="0.2">
      <c r="A75" s="13">
        <f>Obrazac!H101</f>
        <v>74</v>
      </c>
      <c r="B75" s="16">
        <f>Obrazac!I101</f>
        <v>0</v>
      </c>
      <c r="C75" s="16">
        <f>Obrazac!J101</f>
        <v>0</v>
      </c>
      <c r="D75" s="16">
        <v>0</v>
      </c>
      <c r="E75" s="16">
        <v>0</v>
      </c>
      <c r="F75" s="15">
        <f t="shared" si="3"/>
        <v>0</v>
      </c>
      <c r="J75" s="13">
        <f t="shared" si="2"/>
        <v>0</v>
      </c>
    </row>
    <row r="76" spans="1:10" x14ac:dyDescent="0.2">
      <c r="A76" s="13">
        <f>Obrazac!H102</f>
        <v>75</v>
      </c>
      <c r="B76" s="16">
        <f>Obrazac!I102</f>
        <v>0</v>
      </c>
      <c r="C76" s="16">
        <f>Obrazac!J102</f>
        <v>0</v>
      </c>
      <c r="D76" s="16">
        <v>0</v>
      </c>
      <c r="E76" s="16">
        <v>0</v>
      </c>
      <c r="F76" s="15">
        <f t="shared" si="3"/>
        <v>0</v>
      </c>
      <c r="J76" s="13">
        <f t="shared" si="2"/>
        <v>0</v>
      </c>
    </row>
    <row r="77" spans="1:10" x14ac:dyDescent="0.2">
      <c r="A77" s="13">
        <f>Obrazac!H103</f>
        <v>76</v>
      </c>
      <c r="B77" s="16">
        <f>Obrazac!I103</f>
        <v>0</v>
      </c>
      <c r="C77" s="16">
        <f>Obrazac!J103</f>
        <v>0</v>
      </c>
      <c r="D77" s="16">
        <v>0</v>
      </c>
      <c r="E77" s="16">
        <v>0</v>
      </c>
      <c r="F77" s="15">
        <f t="shared" si="3"/>
        <v>0</v>
      </c>
      <c r="J77" s="13">
        <f t="shared" si="2"/>
        <v>0</v>
      </c>
    </row>
    <row r="78" spans="1:10" x14ac:dyDescent="0.2">
      <c r="A78" s="13">
        <f>Obrazac!H104</f>
        <v>77</v>
      </c>
      <c r="B78" s="16">
        <f>Obrazac!I104</f>
        <v>0</v>
      </c>
      <c r="C78" s="16">
        <f>Obrazac!J104</f>
        <v>0</v>
      </c>
      <c r="D78" s="16">
        <v>0</v>
      </c>
      <c r="E78" s="16">
        <v>0</v>
      </c>
      <c r="F78" s="15">
        <f t="shared" si="3"/>
        <v>0</v>
      </c>
      <c r="J78" s="13">
        <f t="shared" si="2"/>
        <v>0</v>
      </c>
    </row>
    <row r="79" spans="1:10" x14ac:dyDescent="0.2">
      <c r="A79" s="13">
        <f>Obrazac!H105</f>
        <v>78</v>
      </c>
      <c r="B79" s="16">
        <f>Obrazac!I105</f>
        <v>0</v>
      </c>
      <c r="C79" s="16">
        <f>Obrazac!J105</f>
        <v>0</v>
      </c>
      <c r="D79" s="16">
        <v>0</v>
      </c>
      <c r="E79" s="16">
        <v>0</v>
      </c>
      <c r="F79" s="15">
        <f t="shared" si="3"/>
        <v>0</v>
      </c>
      <c r="J79" s="13">
        <f t="shared" si="2"/>
        <v>0</v>
      </c>
    </row>
    <row r="80" spans="1:10" x14ac:dyDescent="0.2">
      <c r="A80" s="13">
        <f>Obrazac!H106</f>
        <v>79</v>
      </c>
      <c r="B80" s="16">
        <f>Obrazac!I106</f>
        <v>0</v>
      </c>
      <c r="C80" s="16">
        <f>Obrazac!J106</f>
        <v>0</v>
      </c>
      <c r="D80" s="16">
        <v>0</v>
      </c>
      <c r="E80" s="16">
        <v>0</v>
      </c>
      <c r="F80" s="15">
        <f t="shared" si="3"/>
        <v>0</v>
      </c>
      <c r="J80" s="13">
        <f t="shared" si="2"/>
        <v>0</v>
      </c>
    </row>
    <row r="81" spans="1:10" x14ac:dyDescent="0.2">
      <c r="A81" s="13">
        <f>Obrazac!H107</f>
        <v>80</v>
      </c>
      <c r="B81" s="16">
        <f>Obrazac!I107</f>
        <v>0</v>
      </c>
      <c r="C81" s="16">
        <f>Obrazac!J107</f>
        <v>0</v>
      </c>
      <c r="D81" s="16">
        <v>0</v>
      </c>
      <c r="E81" s="16">
        <v>0</v>
      </c>
      <c r="F81" s="15">
        <f t="shared" si="3"/>
        <v>0</v>
      </c>
      <c r="J81" s="13">
        <f t="shared" si="2"/>
        <v>0</v>
      </c>
    </row>
    <row r="82" spans="1:10" x14ac:dyDescent="0.2">
      <c r="A82" s="13">
        <f>Obrazac!H108</f>
        <v>81</v>
      </c>
      <c r="B82" s="16">
        <f>Obrazac!I108</f>
        <v>0</v>
      </c>
      <c r="C82" s="16">
        <f>Obrazac!J108</f>
        <v>0</v>
      </c>
      <c r="D82" s="16">
        <v>0</v>
      </c>
      <c r="E82" s="16">
        <v>0</v>
      </c>
      <c r="F82" s="15">
        <f t="shared" si="3"/>
        <v>0</v>
      </c>
      <c r="J82" s="13">
        <f t="shared" si="2"/>
        <v>0</v>
      </c>
    </row>
    <row r="83" spans="1:10" x14ac:dyDescent="0.2">
      <c r="A83" s="13">
        <f>Obrazac!H109</f>
        <v>82</v>
      </c>
      <c r="B83" s="16">
        <f>Obrazac!I109</f>
        <v>0</v>
      </c>
      <c r="C83" s="16">
        <f>Obrazac!J109</f>
        <v>0</v>
      </c>
      <c r="D83" s="16">
        <v>0</v>
      </c>
      <c r="E83" s="16">
        <v>0</v>
      </c>
      <c r="F83" s="15">
        <f t="shared" si="3"/>
        <v>0</v>
      </c>
      <c r="J83" s="13">
        <f t="shared" si="2"/>
        <v>0</v>
      </c>
    </row>
    <row r="84" spans="1:10" x14ac:dyDescent="0.2">
      <c r="A84" s="13">
        <f>Obrazac!H110</f>
        <v>83</v>
      </c>
      <c r="B84" s="16">
        <f>Obrazac!I110</f>
        <v>0</v>
      </c>
      <c r="C84" s="16">
        <f>Obrazac!J110</f>
        <v>0</v>
      </c>
      <c r="D84" s="16">
        <v>0</v>
      </c>
      <c r="E84" s="16">
        <v>0</v>
      </c>
      <c r="F84" s="15">
        <f t="shared" si="3"/>
        <v>0</v>
      </c>
      <c r="J84" s="13">
        <f t="shared" si="2"/>
        <v>0</v>
      </c>
    </row>
    <row r="85" spans="1:10" x14ac:dyDescent="0.2">
      <c r="A85" s="13">
        <f>Obrazac!H111</f>
        <v>84</v>
      </c>
      <c r="B85" s="16">
        <f>Obrazac!I111</f>
        <v>0</v>
      </c>
      <c r="C85" s="16">
        <f>Obrazac!J111</f>
        <v>0</v>
      </c>
      <c r="D85" s="16">
        <v>0</v>
      </c>
      <c r="E85" s="16">
        <v>0</v>
      </c>
      <c r="F85" s="15">
        <f t="shared" si="3"/>
        <v>0</v>
      </c>
      <c r="J85" s="13">
        <f t="shared" si="2"/>
        <v>0</v>
      </c>
    </row>
    <row r="86" spans="1:10" x14ac:dyDescent="0.2">
      <c r="A86" s="13">
        <f>Obrazac!H112</f>
        <v>85</v>
      </c>
      <c r="B86" s="16">
        <f>Obrazac!I112</f>
        <v>0</v>
      </c>
      <c r="C86" s="16">
        <f>Obrazac!J112</f>
        <v>0</v>
      </c>
      <c r="D86" s="16">
        <v>0</v>
      </c>
      <c r="E86" s="16">
        <v>0</v>
      </c>
      <c r="F86" s="15">
        <f t="shared" si="3"/>
        <v>0</v>
      </c>
      <c r="J86" s="13">
        <f t="shared" si="2"/>
        <v>0</v>
      </c>
    </row>
    <row r="87" spans="1:10" x14ac:dyDescent="0.2">
      <c r="A87" s="13">
        <f>Obrazac!H113</f>
        <v>86</v>
      </c>
      <c r="B87" s="16">
        <f>Obrazac!I113</f>
        <v>0</v>
      </c>
      <c r="C87" s="16">
        <f>Obrazac!J113</f>
        <v>0</v>
      </c>
      <c r="D87" s="16">
        <v>0</v>
      </c>
      <c r="E87" s="16">
        <v>0</v>
      </c>
      <c r="F87" s="15">
        <f t="shared" si="3"/>
        <v>0</v>
      </c>
      <c r="J87" s="13">
        <f t="shared" si="2"/>
        <v>0</v>
      </c>
    </row>
    <row r="88" spans="1:10" x14ac:dyDescent="0.2">
      <c r="A88" s="13">
        <f>Obrazac!H114</f>
        <v>87</v>
      </c>
      <c r="B88" s="16">
        <f>Obrazac!I114</f>
        <v>0</v>
      </c>
      <c r="C88" s="16">
        <f>Obrazac!J114</f>
        <v>0</v>
      </c>
      <c r="D88" s="16">
        <v>0</v>
      </c>
      <c r="E88" s="16">
        <v>0</v>
      </c>
      <c r="F88" s="15">
        <f t="shared" si="3"/>
        <v>0</v>
      </c>
      <c r="J88" s="13">
        <f t="shared" si="2"/>
        <v>0</v>
      </c>
    </row>
    <row r="89" spans="1:10" x14ac:dyDescent="0.2">
      <c r="A89" s="13">
        <f>Obrazac!H115</f>
        <v>88</v>
      </c>
      <c r="B89" s="16">
        <f>Obrazac!I115</f>
        <v>0</v>
      </c>
      <c r="C89" s="16">
        <f>Obrazac!J115</f>
        <v>0</v>
      </c>
      <c r="D89" s="16">
        <v>0</v>
      </c>
      <c r="E89" s="16">
        <v>0</v>
      </c>
      <c r="F89" s="15">
        <f t="shared" si="3"/>
        <v>0</v>
      </c>
      <c r="J89" s="13">
        <f t="shared" si="2"/>
        <v>0</v>
      </c>
    </row>
    <row r="90" spans="1:10" x14ac:dyDescent="0.2">
      <c r="A90" s="13">
        <f>Obrazac!H116</f>
        <v>89</v>
      </c>
      <c r="B90" s="16">
        <f>Obrazac!I116</f>
        <v>0</v>
      </c>
      <c r="C90" s="16">
        <f>Obrazac!J116</f>
        <v>0</v>
      </c>
      <c r="D90" s="16">
        <v>0</v>
      </c>
      <c r="E90" s="16">
        <v>0</v>
      </c>
      <c r="F90" s="15">
        <f t="shared" si="3"/>
        <v>0</v>
      </c>
      <c r="J90" s="13">
        <f t="shared" si="2"/>
        <v>0</v>
      </c>
    </row>
    <row r="91" spans="1:10" x14ac:dyDescent="0.2">
      <c r="A91" s="13">
        <f>Obrazac!H117</f>
        <v>90</v>
      </c>
      <c r="B91" s="16">
        <f>Obrazac!I117</f>
        <v>0</v>
      </c>
      <c r="C91" s="16">
        <f>Obrazac!J117</f>
        <v>0</v>
      </c>
      <c r="D91" s="16">
        <v>0</v>
      </c>
      <c r="E91" s="16">
        <v>0</v>
      </c>
      <c r="F91" s="15">
        <f t="shared" si="3"/>
        <v>0</v>
      </c>
      <c r="J91" s="13">
        <f t="shared" si="2"/>
        <v>0</v>
      </c>
    </row>
    <row r="92" spans="1:10" x14ac:dyDescent="0.2">
      <c r="A92" s="13">
        <f>Obrazac!H118</f>
        <v>91</v>
      </c>
      <c r="B92" s="16">
        <f>Obrazac!I118</f>
        <v>0</v>
      </c>
      <c r="C92" s="16">
        <f>Obrazac!J118</f>
        <v>0</v>
      </c>
      <c r="D92" s="16">
        <v>0</v>
      </c>
      <c r="E92" s="16">
        <v>0</v>
      </c>
      <c r="F92" s="15">
        <f t="shared" si="3"/>
        <v>0</v>
      </c>
      <c r="J92" s="13">
        <f t="shared" si="2"/>
        <v>0</v>
      </c>
    </row>
    <row r="93" spans="1:10" x14ac:dyDescent="0.2">
      <c r="A93" s="13">
        <f>Obrazac!H119</f>
        <v>92</v>
      </c>
      <c r="B93" s="16">
        <f>Obrazac!I119</f>
        <v>0</v>
      </c>
      <c r="C93" s="16">
        <f>Obrazac!J119</f>
        <v>0</v>
      </c>
      <c r="D93" s="16">
        <v>0</v>
      </c>
      <c r="E93" s="16">
        <v>0</v>
      </c>
      <c r="F93" s="15">
        <f t="shared" si="3"/>
        <v>0</v>
      </c>
      <c r="J93" s="13">
        <f t="shared" si="2"/>
        <v>0</v>
      </c>
    </row>
    <row r="94" spans="1:10" x14ac:dyDescent="0.2">
      <c r="A94" s="13">
        <f>Obrazac!H120</f>
        <v>93</v>
      </c>
      <c r="B94" s="16">
        <f>Obrazac!I120</f>
        <v>0</v>
      </c>
      <c r="C94" s="16">
        <f>Obrazac!J120</f>
        <v>0</v>
      </c>
      <c r="D94" s="16">
        <v>0</v>
      </c>
      <c r="E94" s="16">
        <v>0</v>
      </c>
      <c r="F94" s="15">
        <f t="shared" si="3"/>
        <v>0</v>
      </c>
      <c r="J94" s="13">
        <f t="shared" si="2"/>
        <v>0</v>
      </c>
    </row>
    <row r="95" spans="1:10" x14ac:dyDescent="0.2">
      <c r="A95" s="13">
        <f>Obrazac!H121</f>
        <v>94</v>
      </c>
      <c r="B95" s="16">
        <f>Obrazac!I121</f>
        <v>0</v>
      </c>
      <c r="C95" s="16">
        <f>Obrazac!J121</f>
        <v>0</v>
      </c>
      <c r="D95" s="16">
        <v>0</v>
      </c>
      <c r="E95" s="16">
        <v>0</v>
      </c>
      <c r="F95" s="15">
        <f t="shared" si="3"/>
        <v>0</v>
      </c>
      <c r="J95" s="13">
        <f t="shared" si="2"/>
        <v>0</v>
      </c>
    </row>
    <row r="96" spans="1:10" x14ac:dyDescent="0.2">
      <c r="A96" s="13">
        <f>Obrazac!H122</f>
        <v>95</v>
      </c>
      <c r="B96" s="16">
        <f>Obrazac!I122</f>
        <v>0</v>
      </c>
      <c r="C96" s="16">
        <f>Obrazac!J122</f>
        <v>0</v>
      </c>
      <c r="D96" s="16">
        <v>0</v>
      </c>
      <c r="E96" s="16">
        <v>0</v>
      </c>
      <c r="F96" s="15">
        <f t="shared" si="3"/>
        <v>0</v>
      </c>
      <c r="J96" s="13">
        <f t="shared" si="2"/>
        <v>0</v>
      </c>
    </row>
    <row r="97" spans="1:10" x14ac:dyDescent="0.2">
      <c r="A97" s="13">
        <f>Obrazac!H123</f>
        <v>96</v>
      </c>
      <c r="B97" s="16">
        <f>Obrazac!I123</f>
        <v>0</v>
      </c>
      <c r="C97" s="16">
        <f>Obrazac!J123</f>
        <v>0</v>
      </c>
      <c r="D97" s="16">
        <v>0</v>
      </c>
      <c r="E97" s="16">
        <v>0</v>
      </c>
      <c r="F97" s="15">
        <f t="shared" si="3"/>
        <v>0</v>
      </c>
      <c r="J97" s="13">
        <f t="shared" si="2"/>
        <v>0</v>
      </c>
    </row>
    <row r="98" spans="1:10" x14ac:dyDescent="0.2">
      <c r="A98" s="13">
        <f>Obrazac!H124</f>
        <v>97</v>
      </c>
      <c r="B98" s="16">
        <f>Obrazac!I124</f>
        <v>0</v>
      </c>
      <c r="C98" s="16">
        <f>Obrazac!J124</f>
        <v>0</v>
      </c>
      <c r="D98" s="16">
        <v>0</v>
      </c>
      <c r="E98" s="16">
        <v>0</v>
      </c>
      <c r="F98" s="15">
        <f t="shared" si="3"/>
        <v>0</v>
      </c>
      <c r="J98" s="13">
        <f t="shared" si="2"/>
        <v>0</v>
      </c>
    </row>
    <row r="99" spans="1:10" x14ac:dyDescent="0.2">
      <c r="A99" s="13">
        <f>Obrazac!H125</f>
        <v>98</v>
      </c>
      <c r="B99" s="16">
        <f>Obrazac!I125</f>
        <v>0</v>
      </c>
      <c r="C99" s="16">
        <f>Obrazac!J125</f>
        <v>0</v>
      </c>
      <c r="D99" s="16">
        <v>0</v>
      </c>
      <c r="E99" s="16">
        <v>0</v>
      </c>
      <c r="F99" s="15">
        <f t="shared" si="3"/>
        <v>0</v>
      </c>
      <c r="J99" s="13">
        <f t="shared" si="2"/>
        <v>0</v>
      </c>
    </row>
    <row r="100" spans="1:10" x14ac:dyDescent="0.2">
      <c r="A100" s="13">
        <f>Obrazac!H126</f>
        <v>99</v>
      </c>
      <c r="B100" s="16">
        <f>Obrazac!I126</f>
        <v>0</v>
      </c>
      <c r="C100" s="16">
        <f>Obrazac!J126</f>
        <v>0</v>
      </c>
      <c r="D100" s="16">
        <v>0</v>
      </c>
      <c r="E100" s="16">
        <v>0</v>
      </c>
      <c r="F100" s="15">
        <f t="shared" si="3"/>
        <v>0</v>
      </c>
      <c r="J100" s="13">
        <f t="shared" si="2"/>
        <v>0</v>
      </c>
    </row>
    <row r="101" spans="1:10" x14ac:dyDescent="0.2">
      <c r="A101" s="13">
        <f>Obrazac!H127</f>
        <v>100</v>
      </c>
      <c r="B101" s="16">
        <f>Obrazac!I127</f>
        <v>0</v>
      </c>
      <c r="C101" s="16">
        <f>Obrazac!J127</f>
        <v>0</v>
      </c>
      <c r="D101" s="16">
        <v>0</v>
      </c>
      <c r="E101" s="16">
        <v>0</v>
      </c>
      <c r="F101" s="15">
        <f t="shared" si="3"/>
        <v>0</v>
      </c>
      <c r="J101" s="13">
        <f t="shared" si="2"/>
        <v>0</v>
      </c>
    </row>
    <row r="102" spans="1:10" x14ac:dyDescent="0.2">
      <c r="A102" s="13">
        <f>Obrazac!H128</f>
        <v>101</v>
      </c>
      <c r="B102" s="16">
        <f>Obrazac!I128</f>
        <v>0</v>
      </c>
      <c r="C102" s="16">
        <f>Obrazac!J128</f>
        <v>0</v>
      </c>
      <c r="D102" s="16">
        <v>0</v>
      </c>
      <c r="E102" s="16">
        <v>0</v>
      </c>
      <c r="F102" s="15">
        <f t="shared" si="3"/>
        <v>0</v>
      </c>
      <c r="J102" s="13">
        <f t="shared" si="2"/>
        <v>0</v>
      </c>
    </row>
    <row r="103" spans="1:10" x14ac:dyDescent="0.2">
      <c r="A103" s="13">
        <f>Obrazac!H129</f>
        <v>102</v>
      </c>
      <c r="B103" s="16">
        <f>Obrazac!I129</f>
        <v>0</v>
      </c>
      <c r="C103" s="16">
        <f>Obrazac!J129</f>
        <v>0</v>
      </c>
      <c r="D103" s="16">
        <v>0</v>
      </c>
      <c r="E103" s="16">
        <v>0</v>
      </c>
      <c r="F103" s="15">
        <f t="shared" si="3"/>
        <v>0</v>
      </c>
      <c r="J103" s="13">
        <f t="shared" si="2"/>
        <v>0</v>
      </c>
    </row>
    <row r="104" spans="1:10" x14ac:dyDescent="0.2">
      <c r="A104" s="13">
        <f>Obrazac!H130</f>
        <v>103</v>
      </c>
      <c r="B104" s="16">
        <f>Obrazac!I130</f>
        <v>0</v>
      </c>
      <c r="C104" s="16">
        <f>Obrazac!J130</f>
        <v>0</v>
      </c>
      <c r="D104" s="16">
        <v>0</v>
      </c>
      <c r="E104" s="16">
        <v>0</v>
      </c>
      <c r="F104" s="15">
        <f t="shared" si="3"/>
        <v>0</v>
      </c>
      <c r="J104" s="13">
        <f t="shared" si="2"/>
        <v>0</v>
      </c>
    </row>
    <row r="105" spans="1:10" x14ac:dyDescent="0.2">
      <c r="A105" s="13">
        <f>Obrazac!H131</f>
        <v>104</v>
      </c>
      <c r="B105" s="16">
        <f>Obrazac!I131</f>
        <v>0</v>
      </c>
      <c r="C105" s="16">
        <f>Obrazac!J131</f>
        <v>0</v>
      </c>
      <c r="D105" s="16">
        <v>0</v>
      </c>
      <c r="E105" s="16">
        <v>0</v>
      </c>
      <c r="F105" s="15">
        <f t="shared" si="3"/>
        <v>0</v>
      </c>
      <c r="J105" s="13">
        <f t="shared" si="2"/>
        <v>0</v>
      </c>
    </row>
    <row r="106" spans="1:10" x14ac:dyDescent="0.2">
      <c r="A106" s="13">
        <f>Obrazac!H132</f>
        <v>105</v>
      </c>
      <c r="B106" s="16">
        <f>Obrazac!I132</f>
        <v>0</v>
      </c>
      <c r="C106" s="16">
        <f>Obrazac!J132</f>
        <v>0</v>
      </c>
      <c r="D106" s="16">
        <v>0</v>
      </c>
      <c r="E106" s="16">
        <v>0</v>
      </c>
      <c r="F106" s="15">
        <f t="shared" si="3"/>
        <v>0</v>
      </c>
      <c r="J106" s="13">
        <f t="shared" si="2"/>
        <v>0</v>
      </c>
    </row>
    <row r="107" spans="1:10" x14ac:dyDescent="0.2">
      <c r="A107" s="13">
        <f>Obrazac!H133</f>
        <v>106</v>
      </c>
      <c r="B107" s="16">
        <f>Obrazac!I133</f>
        <v>0</v>
      </c>
      <c r="C107" s="16">
        <f>Obrazac!J133</f>
        <v>0</v>
      </c>
      <c r="D107" s="16">
        <v>0</v>
      </c>
      <c r="E107" s="16">
        <v>0</v>
      </c>
      <c r="F107" s="15">
        <f t="shared" si="3"/>
        <v>0</v>
      </c>
      <c r="J107" s="13">
        <f t="shared" si="2"/>
        <v>0</v>
      </c>
    </row>
    <row r="108" spans="1:10" x14ac:dyDescent="0.2">
      <c r="A108" s="13">
        <f>Obrazac!H134</f>
        <v>107</v>
      </c>
      <c r="B108" s="16">
        <f>Obrazac!I134</f>
        <v>0</v>
      </c>
      <c r="C108" s="16">
        <f>Obrazac!J134</f>
        <v>0</v>
      </c>
      <c r="D108" s="16">
        <v>0</v>
      </c>
      <c r="E108" s="16">
        <v>0</v>
      </c>
      <c r="F108" s="15">
        <f t="shared" si="3"/>
        <v>0</v>
      </c>
      <c r="J108" s="13">
        <f t="shared" si="2"/>
        <v>0</v>
      </c>
    </row>
    <row r="109" spans="1:10" x14ac:dyDescent="0.2">
      <c r="A109" s="13">
        <f>Obrazac!H135</f>
        <v>108</v>
      </c>
      <c r="B109" s="16">
        <f>Obrazac!I135</f>
        <v>0</v>
      </c>
      <c r="C109" s="16">
        <f>Obrazac!J135</f>
        <v>0</v>
      </c>
      <c r="D109" s="16">
        <v>0</v>
      </c>
      <c r="E109" s="16">
        <v>0</v>
      </c>
      <c r="F109" s="15">
        <f t="shared" si="3"/>
        <v>0</v>
      </c>
      <c r="J109" s="13">
        <f t="shared" si="2"/>
        <v>0</v>
      </c>
    </row>
    <row r="110" spans="1:10" x14ac:dyDescent="0.2">
      <c r="A110" s="13">
        <f>Obrazac!H136</f>
        <v>109</v>
      </c>
      <c r="B110" s="16">
        <f>Obrazac!I136</f>
        <v>0</v>
      </c>
      <c r="C110" s="16">
        <f>Obrazac!J136</f>
        <v>0</v>
      </c>
      <c r="D110" s="16">
        <v>0</v>
      </c>
      <c r="E110" s="16">
        <v>0</v>
      </c>
      <c r="F110" s="15">
        <f t="shared" si="3"/>
        <v>0</v>
      </c>
      <c r="J110" s="13">
        <f t="shared" si="2"/>
        <v>0</v>
      </c>
    </row>
    <row r="111" spans="1:10" x14ac:dyDescent="0.2">
      <c r="A111" s="13">
        <f>Obrazac!H137</f>
        <v>110</v>
      </c>
      <c r="B111" s="16">
        <f>Obrazac!I137</f>
        <v>0</v>
      </c>
      <c r="C111" s="16">
        <f>Obrazac!J137</f>
        <v>0</v>
      </c>
      <c r="D111" s="16">
        <v>0</v>
      </c>
      <c r="E111" s="16">
        <v>0</v>
      </c>
      <c r="F111" s="15">
        <f t="shared" si="3"/>
        <v>0</v>
      </c>
      <c r="J111" s="13">
        <f t="shared" si="2"/>
        <v>0</v>
      </c>
    </row>
    <row r="112" spans="1:10" x14ac:dyDescent="0.2">
      <c r="A112" s="13">
        <f>Obrazac!H138</f>
        <v>111</v>
      </c>
      <c r="B112" s="16">
        <f>Obrazac!I138</f>
        <v>0</v>
      </c>
      <c r="C112" s="16">
        <f>Obrazac!J138</f>
        <v>0</v>
      </c>
      <c r="D112" s="16">
        <v>0</v>
      </c>
      <c r="E112" s="16">
        <v>0</v>
      </c>
      <c r="F112" s="15">
        <f t="shared" si="3"/>
        <v>0</v>
      </c>
      <c r="J112" s="13">
        <f t="shared" si="2"/>
        <v>0</v>
      </c>
    </row>
    <row r="113" spans="1:10" x14ac:dyDescent="0.2">
      <c r="A113" s="13">
        <f>Obrazac!H139</f>
        <v>112</v>
      </c>
      <c r="B113" s="16">
        <f>Obrazac!I139</f>
        <v>0</v>
      </c>
      <c r="C113" s="16">
        <f>Obrazac!J139</f>
        <v>0</v>
      </c>
      <c r="D113" s="16">
        <v>0</v>
      </c>
      <c r="E113" s="16">
        <v>0</v>
      </c>
      <c r="F113" s="15">
        <f t="shared" si="3"/>
        <v>0</v>
      </c>
      <c r="J113" s="13">
        <f t="shared" si="2"/>
        <v>0</v>
      </c>
    </row>
    <row r="114" spans="1:10" x14ac:dyDescent="0.2">
      <c r="A114" s="13">
        <f>Obrazac!H140</f>
        <v>113</v>
      </c>
      <c r="B114" s="16">
        <f>Obrazac!I140</f>
        <v>0</v>
      </c>
      <c r="C114" s="16">
        <f>Obrazac!J140</f>
        <v>0</v>
      </c>
      <c r="D114" s="16">
        <v>0</v>
      </c>
      <c r="E114" s="16">
        <v>0</v>
      </c>
      <c r="F114" s="15">
        <f t="shared" si="3"/>
        <v>0</v>
      </c>
      <c r="J114" s="13">
        <f t="shared" si="2"/>
        <v>0</v>
      </c>
    </row>
    <row r="115" spans="1:10" x14ac:dyDescent="0.2">
      <c r="A115" s="13">
        <f>Obrazac!H141</f>
        <v>114</v>
      </c>
      <c r="B115" s="16">
        <f>Obrazac!I141</f>
        <v>0</v>
      </c>
      <c r="C115" s="16">
        <f>Obrazac!J141</f>
        <v>0</v>
      </c>
      <c r="D115" s="16">
        <v>0</v>
      </c>
      <c r="E115" s="16">
        <v>0</v>
      </c>
      <c r="F115" s="15">
        <f t="shared" si="3"/>
        <v>0</v>
      </c>
      <c r="J115" s="13">
        <f t="shared" si="2"/>
        <v>0</v>
      </c>
    </row>
    <row r="116" spans="1:10" x14ac:dyDescent="0.2">
      <c r="A116" s="13">
        <f>Obrazac!H142</f>
        <v>115</v>
      </c>
      <c r="B116" s="16">
        <f>Obrazac!I142</f>
        <v>0</v>
      </c>
      <c r="C116" s="16">
        <f>Obrazac!J142</f>
        <v>0</v>
      </c>
      <c r="D116" s="16">
        <v>0</v>
      </c>
      <c r="E116" s="16">
        <v>0</v>
      </c>
      <c r="F116" s="15">
        <f t="shared" si="3"/>
        <v>0</v>
      </c>
      <c r="J116" s="13">
        <f t="shared" si="2"/>
        <v>0</v>
      </c>
    </row>
    <row r="117" spans="1:10" x14ac:dyDescent="0.2">
      <c r="A117" s="13">
        <f>Obrazac!H143</f>
        <v>116</v>
      </c>
      <c r="B117" s="16">
        <f>Obrazac!I143</f>
        <v>0</v>
      </c>
      <c r="C117" s="16">
        <f>Obrazac!J143</f>
        <v>0</v>
      </c>
      <c r="D117" s="16">
        <v>0</v>
      </c>
      <c r="E117" s="16">
        <v>0</v>
      </c>
      <c r="F117" s="15">
        <f t="shared" si="3"/>
        <v>0</v>
      </c>
      <c r="J117" s="13">
        <f t="shared" si="2"/>
        <v>0</v>
      </c>
    </row>
    <row r="118" spans="1:10" x14ac:dyDescent="0.2">
      <c r="A118" s="13">
        <f>Obrazac!H144</f>
        <v>117</v>
      </c>
      <c r="B118" s="16">
        <f>Obrazac!I144</f>
        <v>0</v>
      </c>
      <c r="C118" s="16">
        <f>Obrazac!J144</f>
        <v>0</v>
      </c>
      <c r="D118" s="16">
        <v>0</v>
      </c>
      <c r="E118" s="16">
        <v>0</v>
      </c>
      <c r="F118" s="15">
        <f t="shared" si="3"/>
        <v>0</v>
      </c>
      <c r="J118" s="13">
        <f t="shared" si="2"/>
        <v>0</v>
      </c>
    </row>
    <row r="119" spans="1:10" x14ac:dyDescent="0.2">
      <c r="A119" s="13">
        <f>Obrazac!H145</f>
        <v>118</v>
      </c>
      <c r="B119" s="16">
        <f>Obrazac!I145</f>
        <v>0</v>
      </c>
      <c r="C119" s="16">
        <f>Obrazac!J145</f>
        <v>0</v>
      </c>
      <c r="D119" s="16">
        <v>0</v>
      </c>
      <c r="E119" s="16">
        <v>0</v>
      </c>
      <c r="F119" s="15">
        <f t="shared" si="3"/>
        <v>0</v>
      </c>
      <c r="J119" s="13">
        <f t="shared" si="2"/>
        <v>0</v>
      </c>
    </row>
    <row r="120" spans="1:10" x14ac:dyDescent="0.2">
      <c r="A120" s="13">
        <f>Obrazac!H146</f>
        <v>119</v>
      </c>
      <c r="B120" s="16">
        <f>Obrazac!I146</f>
        <v>0</v>
      </c>
      <c r="C120" s="16">
        <f>Obrazac!J146</f>
        <v>0</v>
      </c>
      <c r="D120" s="16">
        <v>0</v>
      </c>
      <c r="E120" s="16">
        <v>0</v>
      </c>
      <c r="F120" s="15">
        <f t="shared" si="3"/>
        <v>0</v>
      </c>
      <c r="J120" s="13">
        <f t="shared" si="2"/>
        <v>0</v>
      </c>
    </row>
    <row r="121" spans="1:10" x14ac:dyDescent="0.2">
      <c r="A121" s="13">
        <f>Obrazac!H147</f>
        <v>120</v>
      </c>
      <c r="B121" s="16">
        <f>Obrazac!I147</f>
        <v>0</v>
      </c>
      <c r="C121" s="16">
        <f>Obrazac!J147</f>
        <v>0</v>
      </c>
      <c r="D121" s="16">
        <v>0</v>
      </c>
      <c r="E121" s="16">
        <v>0</v>
      </c>
      <c r="F121" s="15">
        <f t="shared" si="3"/>
        <v>0</v>
      </c>
      <c r="J121" s="13">
        <f t="shared" si="2"/>
        <v>0</v>
      </c>
    </row>
    <row r="122" spans="1:10" x14ac:dyDescent="0.2">
      <c r="A122" s="13">
        <f>Obrazac!H148</f>
        <v>121</v>
      </c>
      <c r="B122" s="16">
        <f>Obrazac!I148</f>
        <v>0</v>
      </c>
      <c r="C122" s="16">
        <f>Obrazac!J148</f>
        <v>0</v>
      </c>
      <c r="D122" s="16">
        <v>0</v>
      </c>
      <c r="E122" s="16">
        <v>0</v>
      </c>
      <c r="F122" s="15">
        <f t="shared" si="3"/>
        <v>0</v>
      </c>
      <c r="J122" s="13">
        <f t="shared" si="2"/>
        <v>0</v>
      </c>
    </row>
    <row r="123" spans="1:10" x14ac:dyDescent="0.2">
      <c r="A123" s="13">
        <f>Obrazac!H149</f>
        <v>122</v>
      </c>
      <c r="B123" s="16">
        <f>Obrazac!I149</f>
        <v>0</v>
      </c>
      <c r="C123" s="16">
        <f>Obrazac!J149</f>
        <v>0</v>
      </c>
      <c r="D123" s="16">
        <v>0</v>
      </c>
      <c r="E123" s="16">
        <v>0</v>
      </c>
      <c r="F123" s="15">
        <f t="shared" si="3"/>
        <v>0</v>
      </c>
      <c r="J123" s="13">
        <f t="shared" si="2"/>
        <v>0</v>
      </c>
    </row>
    <row r="124" spans="1:10" x14ac:dyDescent="0.2">
      <c r="A124" s="13">
        <f>Obrazac!H150</f>
        <v>123</v>
      </c>
      <c r="B124" s="16">
        <f>Obrazac!I150</f>
        <v>0</v>
      </c>
      <c r="C124" s="16">
        <f>Obrazac!J150</f>
        <v>0</v>
      </c>
      <c r="D124" s="16">
        <v>0</v>
      </c>
      <c r="E124" s="16">
        <v>0</v>
      </c>
      <c r="F124" s="15">
        <f t="shared" si="3"/>
        <v>0</v>
      </c>
      <c r="J124" s="13">
        <f t="shared" si="2"/>
        <v>0</v>
      </c>
    </row>
    <row r="125" spans="1:10" x14ac:dyDescent="0.2">
      <c r="A125" s="13">
        <f>Obrazac!H151</f>
        <v>124</v>
      </c>
      <c r="B125" s="16">
        <f>Obrazac!I151</f>
        <v>0</v>
      </c>
      <c r="C125" s="16">
        <f>Obrazac!J151</f>
        <v>0</v>
      </c>
      <c r="D125" s="16">
        <v>0</v>
      </c>
      <c r="E125" s="16">
        <v>0</v>
      </c>
      <c r="F125" s="15">
        <f t="shared" si="3"/>
        <v>0</v>
      </c>
      <c r="J125" s="13">
        <f t="shared" si="2"/>
        <v>0</v>
      </c>
    </row>
    <row r="126" spans="1:10" x14ac:dyDescent="0.2">
      <c r="A126" s="13">
        <f>Obrazac!H152</f>
        <v>125</v>
      </c>
      <c r="B126" s="16">
        <f>Obrazac!I152</f>
        <v>0</v>
      </c>
      <c r="C126" s="16">
        <f>Obrazac!J152</f>
        <v>0</v>
      </c>
      <c r="D126" s="16">
        <v>0</v>
      </c>
      <c r="E126" s="16">
        <v>0</v>
      </c>
      <c r="F126" s="15">
        <f t="shared" si="3"/>
        <v>0</v>
      </c>
      <c r="J126" s="13">
        <f t="shared" si="2"/>
        <v>0</v>
      </c>
    </row>
    <row r="127" spans="1:10" x14ac:dyDescent="0.2">
      <c r="A127" s="13">
        <f>Obrazac!H153</f>
        <v>126</v>
      </c>
      <c r="B127" s="16">
        <f>Obrazac!I153</f>
        <v>0</v>
      </c>
      <c r="C127" s="16">
        <f>Obrazac!J153</f>
        <v>0</v>
      </c>
      <c r="D127" s="16">
        <v>0</v>
      </c>
      <c r="E127" s="16">
        <v>0</v>
      </c>
      <c r="F127" s="15">
        <f t="shared" si="3"/>
        <v>0</v>
      </c>
      <c r="J127" s="13">
        <f t="shared" si="2"/>
        <v>0</v>
      </c>
    </row>
    <row r="128" spans="1:10" x14ac:dyDescent="0.2">
      <c r="A128" s="13">
        <f>Obrazac!H154</f>
        <v>127</v>
      </c>
      <c r="B128" s="16">
        <f>Obrazac!I154</f>
        <v>0</v>
      </c>
      <c r="C128" s="16">
        <f>Obrazac!J154</f>
        <v>0</v>
      </c>
      <c r="D128" s="16">
        <v>0</v>
      </c>
      <c r="E128" s="16">
        <v>0</v>
      </c>
      <c r="F128" s="15">
        <f t="shared" si="3"/>
        <v>0</v>
      </c>
      <c r="J128" s="13">
        <f t="shared" si="2"/>
        <v>0</v>
      </c>
    </row>
    <row r="129" spans="1:10" x14ac:dyDescent="0.2">
      <c r="A129" s="13">
        <f>Obrazac!H155</f>
        <v>128</v>
      </c>
      <c r="B129" s="16">
        <f>Obrazac!I155</f>
        <v>0</v>
      </c>
      <c r="C129" s="16">
        <f>Obrazac!J155</f>
        <v>0</v>
      </c>
      <c r="D129" s="16">
        <v>0</v>
      </c>
      <c r="E129" s="16">
        <v>0</v>
      </c>
      <c r="F129" s="15">
        <f t="shared" si="3"/>
        <v>0</v>
      </c>
      <c r="J129" s="13">
        <f t="shared" si="2"/>
        <v>0</v>
      </c>
    </row>
    <row r="130" spans="1:10" x14ac:dyDescent="0.2">
      <c r="A130" s="13">
        <f>Obrazac!H156</f>
        <v>129</v>
      </c>
      <c r="B130" s="16">
        <f>Obrazac!I156</f>
        <v>0</v>
      </c>
      <c r="C130" s="16">
        <f>Obrazac!J156</f>
        <v>0</v>
      </c>
      <c r="D130" s="16">
        <v>0</v>
      </c>
      <c r="E130" s="16">
        <v>0</v>
      </c>
      <c r="F130" s="15">
        <f t="shared" si="3"/>
        <v>0</v>
      </c>
      <c r="J130" s="13">
        <f t="shared" si="2"/>
        <v>0</v>
      </c>
    </row>
    <row r="131" spans="1:10" x14ac:dyDescent="0.2">
      <c r="A131" s="13">
        <f>Obrazac!H157</f>
        <v>130</v>
      </c>
      <c r="B131" s="16">
        <f>Obrazac!I157</f>
        <v>0</v>
      </c>
      <c r="C131" s="16">
        <f>Obrazac!J157</f>
        <v>0</v>
      </c>
      <c r="D131" s="16">
        <v>0</v>
      </c>
      <c r="E131" s="16">
        <v>0</v>
      </c>
      <c r="F131" s="15">
        <f t="shared" si="3"/>
        <v>0</v>
      </c>
      <c r="J131" s="13">
        <f t="shared" ref="J131:J154" si="4">ABS(B131-ROUND(B131,0))+ABS(C131-ROUND(C131,0))</f>
        <v>0</v>
      </c>
    </row>
    <row r="132" spans="1:10" x14ac:dyDescent="0.2">
      <c r="A132" s="13">
        <f>Obrazac!H158</f>
        <v>131</v>
      </c>
      <c r="B132" s="16">
        <f>Obrazac!I158</f>
        <v>0</v>
      </c>
      <c r="C132" s="16">
        <f>Obrazac!J158</f>
        <v>0</v>
      </c>
      <c r="D132" s="16">
        <v>0</v>
      </c>
      <c r="E132" s="16">
        <v>0</v>
      </c>
      <c r="F132" s="15">
        <f t="shared" ref="F132:F154" si="5">A132/100*B132+A132/50*C132</f>
        <v>0</v>
      </c>
      <c r="J132" s="13">
        <f t="shared" si="4"/>
        <v>0</v>
      </c>
    </row>
    <row r="133" spans="1:10" x14ac:dyDescent="0.2">
      <c r="A133" s="13">
        <f>Obrazac!H159</f>
        <v>132</v>
      </c>
      <c r="B133" s="16">
        <f>Obrazac!I159</f>
        <v>0</v>
      </c>
      <c r="C133" s="16">
        <f>Obrazac!J159</f>
        <v>0</v>
      </c>
      <c r="D133" s="16">
        <v>0</v>
      </c>
      <c r="E133" s="16">
        <v>0</v>
      </c>
      <c r="F133" s="15">
        <f t="shared" si="5"/>
        <v>0</v>
      </c>
      <c r="J133" s="13">
        <f t="shared" si="4"/>
        <v>0</v>
      </c>
    </row>
    <row r="134" spans="1:10" x14ac:dyDescent="0.2">
      <c r="A134" s="13">
        <f>Obrazac!H160</f>
        <v>133</v>
      </c>
      <c r="B134" s="16">
        <f>Obrazac!I160</f>
        <v>0</v>
      </c>
      <c r="C134" s="16">
        <f>Obrazac!J160</f>
        <v>0</v>
      </c>
      <c r="D134" s="16">
        <v>0</v>
      </c>
      <c r="E134" s="16">
        <v>0</v>
      </c>
      <c r="F134" s="15">
        <f t="shared" si="5"/>
        <v>0</v>
      </c>
      <c r="J134" s="13">
        <f t="shared" si="4"/>
        <v>0</v>
      </c>
    </row>
    <row r="135" spans="1:10" x14ac:dyDescent="0.2">
      <c r="A135" s="13">
        <f>Obrazac!H161</f>
        <v>134</v>
      </c>
      <c r="B135" s="16">
        <f>Obrazac!I161</f>
        <v>0</v>
      </c>
      <c r="C135" s="16">
        <f>Obrazac!J161</f>
        <v>0</v>
      </c>
      <c r="D135" s="16">
        <v>0</v>
      </c>
      <c r="E135" s="16">
        <v>0</v>
      </c>
      <c r="F135" s="15">
        <f t="shared" si="5"/>
        <v>0</v>
      </c>
      <c r="J135" s="13">
        <f t="shared" si="4"/>
        <v>0</v>
      </c>
    </row>
    <row r="136" spans="1:10" x14ac:dyDescent="0.2">
      <c r="A136" s="13">
        <f>Obrazac!H162</f>
        <v>135</v>
      </c>
      <c r="B136" s="16">
        <f>Obrazac!I162</f>
        <v>0</v>
      </c>
      <c r="C136" s="16">
        <f>Obrazac!J162</f>
        <v>0</v>
      </c>
      <c r="D136" s="16">
        <v>0</v>
      </c>
      <c r="E136" s="16">
        <v>0</v>
      </c>
      <c r="F136" s="15">
        <f t="shared" si="5"/>
        <v>0</v>
      </c>
      <c r="J136" s="13">
        <f t="shared" si="4"/>
        <v>0</v>
      </c>
    </row>
    <row r="137" spans="1:10" x14ac:dyDescent="0.2">
      <c r="A137" s="13">
        <f>Obrazac!H163</f>
        <v>136</v>
      </c>
      <c r="B137" s="16">
        <f>Obrazac!I163</f>
        <v>0</v>
      </c>
      <c r="C137" s="16">
        <f>Obrazac!J163</f>
        <v>0</v>
      </c>
      <c r="D137" s="16">
        <v>0</v>
      </c>
      <c r="E137" s="16">
        <v>0</v>
      </c>
      <c r="F137" s="15">
        <f t="shared" si="5"/>
        <v>0</v>
      </c>
      <c r="J137" s="13">
        <f t="shared" si="4"/>
        <v>0</v>
      </c>
    </row>
    <row r="138" spans="1:10" x14ac:dyDescent="0.2">
      <c r="A138" s="13">
        <f>Obrazac!H164</f>
        <v>137</v>
      </c>
      <c r="B138" s="16">
        <f>Obrazac!I164</f>
        <v>0</v>
      </c>
      <c r="C138" s="16">
        <f>Obrazac!J164</f>
        <v>0</v>
      </c>
      <c r="D138" s="16">
        <v>0</v>
      </c>
      <c r="E138" s="16">
        <v>0</v>
      </c>
      <c r="F138" s="15">
        <f t="shared" si="5"/>
        <v>0</v>
      </c>
      <c r="J138" s="13">
        <f t="shared" si="4"/>
        <v>0</v>
      </c>
    </row>
    <row r="139" spans="1:10" x14ac:dyDescent="0.2">
      <c r="A139" s="13">
        <f>Obrazac!H165</f>
        <v>138</v>
      </c>
      <c r="B139" s="16">
        <f>Obrazac!I165</f>
        <v>0</v>
      </c>
      <c r="C139" s="16">
        <f>Obrazac!J165</f>
        <v>0</v>
      </c>
      <c r="D139" s="16">
        <v>0</v>
      </c>
      <c r="E139" s="16">
        <v>0</v>
      </c>
      <c r="F139" s="15">
        <f t="shared" si="5"/>
        <v>0</v>
      </c>
      <c r="J139" s="13">
        <f t="shared" si="4"/>
        <v>0</v>
      </c>
    </row>
    <row r="140" spans="1:10" x14ac:dyDescent="0.2">
      <c r="A140" s="13">
        <f>Obrazac!H166</f>
        <v>139</v>
      </c>
      <c r="B140" s="16">
        <f>Obrazac!I166</f>
        <v>0</v>
      </c>
      <c r="C140" s="16">
        <f>Obrazac!J166</f>
        <v>0</v>
      </c>
      <c r="D140" s="16">
        <v>0</v>
      </c>
      <c r="E140" s="16">
        <v>0</v>
      </c>
      <c r="F140" s="15">
        <f t="shared" si="5"/>
        <v>0</v>
      </c>
      <c r="J140" s="13">
        <f t="shared" si="4"/>
        <v>0</v>
      </c>
    </row>
    <row r="141" spans="1:10" x14ac:dyDescent="0.2">
      <c r="A141" s="13">
        <f>Obrazac!H168</f>
        <v>140</v>
      </c>
      <c r="B141" s="16">
        <f>Obrazac!I168</f>
        <v>0</v>
      </c>
      <c r="C141" s="16">
        <f>Obrazac!J168</f>
        <v>0</v>
      </c>
      <c r="D141" s="16">
        <v>0</v>
      </c>
      <c r="E141" s="16">
        <v>0</v>
      </c>
      <c r="F141" s="15">
        <f t="shared" si="5"/>
        <v>0</v>
      </c>
      <c r="J141" s="13">
        <f t="shared" si="4"/>
        <v>0</v>
      </c>
    </row>
    <row r="142" spans="1:10" x14ac:dyDescent="0.2">
      <c r="A142" s="13">
        <f>Obrazac!H169</f>
        <v>141</v>
      </c>
      <c r="B142" s="16">
        <f>Obrazac!I169</f>
        <v>0</v>
      </c>
      <c r="C142" s="16">
        <f>Obrazac!J169</f>
        <v>0</v>
      </c>
      <c r="D142" s="16">
        <v>0</v>
      </c>
      <c r="E142" s="16">
        <v>0</v>
      </c>
      <c r="F142" s="15">
        <f t="shared" si="5"/>
        <v>0</v>
      </c>
      <c r="J142" s="13">
        <f t="shared" si="4"/>
        <v>0</v>
      </c>
    </row>
    <row r="143" spans="1:10" x14ac:dyDescent="0.2">
      <c r="A143" s="13">
        <f>Obrazac!H170</f>
        <v>142</v>
      </c>
      <c r="B143" s="16">
        <f>Obrazac!I170</f>
        <v>0</v>
      </c>
      <c r="C143" s="16">
        <f>Obrazac!J170</f>
        <v>0</v>
      </c>
      <c r="D143" s="16">
        <v>0</v>
      </c>
      <c r="E143" s="16">
        <v>0</v>
      </c>
      <c r="F143" s="15">
        <f t="shared" si="5"/>
        <v>0</v>
      </c>
      <c r="J143" s="13">
        <f t="shared" si="4"/>
        <v>0</v>
      </c>
    </row>
    <row r="144" spans="1:10" x14ac:dyDescent="0.2">
      <c r="A144" s="13">
        <f>Obrazac!H171</f>
        <v>143</v>
      </c>
      <c r="B144" s="16">
        <f>Obrazac!I171</f>
        <v>0</v>
      </c>
      <c r="C144" s="16">
        <f>Obrazac!J171</f>
        <v>0</v>
      </c>
      <c r="D144" s="16">
        <v>0</v>
      </c>
      <c r="E144" s="16">
        <v>0</v>
      </c>
      <c r="F144" s="15">
        <f t="shared" si="5"/>
        <v>0</v>
      </c>
      <c r="J144" s="13">
        <f t="shared" si="4"/>
        <v>0</v>
      </c>
    </row>
    <row r="145" spans="1:10" x14ac:dyDescent="0.2">
      <c r="A145" s="13">
        <f>Obrazac!H172</f>
        <v>144</v>
      </c>
      <c r="B145" s="16">
        <f>Obrazac!I172</f>
        <v>0</v>
      </c>
      <c r="C145" s="16">
        <f>Obrazac!J172</f>
        <v>0</v>
      </c>
      <c r="D145" s="16">
        <v>0</v>
      </c>
      <c r="E145" s="16">
        <v>0</v>
      </c>
      <c r="F145" s="15">
        <f t="shared" si="5"/>
        <v>0</v>
      </c>
      <c r="J145" s="13">
        <f t="shared" si="4"/>
        <v>0</v>
      </c>
    </row>
    <row r="146" spans="1:10" x14ac:dyDescent="0.2">
      <c r="A146" s="13">
        <f>Obrazac!H173</f>
        <v>145</v>
      </c>
      <c r="B146" s="16">
        <f>Obrazac!I173</f>
        <v>0</v>
      </c>
      <c r="C146" s="16">
        <f>Obrazac!J173</f>
        <v>0</v>
      </c>
      <c r="D146" s="16">
        <v>0</v>
      </c>
      <c r="E146" s="16">
        <v>0</v>
      </c>
      <c r="F146" s="15">
        <f t="shared" si="5"/>
        <v>0</v>
      </c>
      <c r="J146" s="13">
        <f t="shared" si="4"/>
        <v>0</v>
      </c>
    </row>
    <row r="147" spans="1:10" x14ac:dyDescent="0.2">
      <c r="A147" s="13">
        <f>Obrazac!H176</f>
        <v>146</v>
      </c>
      <c r="B147" s="16">
        <f>Obrazac!I176</f>
        <v>0</v>
      </c>
      <c r="C147" s="16">
        <f>Obrazac!J176</f>
        <v>0</v>
      </c>
      <c r="D147" s="16">
        <v>0</v>
      </c>
      <c r="E147" s="16">
        <v>0</v>
      </c>
      <c r="F147" s="15">
        <f t="shared" si="5"/>
        <v>0</v>
      </c>
      <c r="J147" s="13">
        <f t="shared" si="4"/>
        <v>0</v>
      </c>
    </row>
    <row r="148" spans="1:10" x14ac:dyDescent="0.2">
      <c r="A148" s="13">
        <f>Obrazac!H177</f>
        <v>147</v>
      </c>
      <c r="B148" s="16">
        <f>Obrazac!I177</f>
        <v>0</v>
      </c>
      <c r="C148" s="16">
        <f>Obrazac!J177</f>
        <v>0</v>
      </c>
      <c r="D148" s="16">
        <v>0</v>
      </c>
      <c r="E148" s="16">
        <v>0</v>
      </c>
      <c r="F148" s="15">
        <f t="shared" si="5"/>
        <v>0</v>
      </c>
      <c r="J148" s="13">
        <f t="shared" si="4"/>
        <v>0</v>
      </c>
    </row>
    <row r="149" spans="1:10" x14ac:dyDescent="0.2">
      <c r="A149" s="13">
        <f>Obrazac!H178</f>
        <v>148</v>
      </c>
      <c r="B149" s="16">
        <f>Obrazac!I178</f>
        <v>0</v>
      </c>
      <c r="C149" s="16">
        <f>Obrazac!J178</f>
        <v>0</v>
      </c>
      <c r="D149" s="16">
        <v>0</v>
      </c>
      <c r="E149" s="16">
        <v>0</v>
      </c>
      <c r="F149" s="15">
        <f t="shared" si="5"/>
        <v>0</v>
      </c>
      <c r="J149" s="13">
        <f t="shared" si="4"/>
        <v>0</v>
      </c>
    </row>
    <row r="150" spans="1:10" x14ac:dyDescent="0.2">
      <c r="A150" s="13">
        <f>Obrazac!H179</f>
        <v>149</v>
      </c>
      <c r="B150" s="16">
        <f>Obrazac!I179</f>
        <v>0</v>
      </c>
      <c r="C150" s="16">
        <f>Obrazac!J179</f>
        <v>0</v>
      </c>
      <c r="D150" s="16">
        <v>0</v>
      </c>
      <c r="E150" s="16">
        <v>0</v>
      </c>
      <c r="F150" s="15">
        <f t="shared" si="5"/>
        <v>0</v>
      </c>
      <c r="J150" s="13">
        <f t="shared" si="4"/>
        <v>0</v>
      </c>
    </row>
    <row r="151" spans="1:10" x14ac:dyDescent="0.2">
      <c r="A151" s="13">
        <f>Obrazac!H180</f>
        <v>150</v>
      </c>
      <c r="B151" s="16">
        <f>Obrazac!I180</f>
        <v>0</v>
      </c>
      <c r="C151" s="16">
        <f>Obrazac!J180</f>
        <v>0</v>
      </c>
      <c r="D151" s="16">
        <v>0</v>
      </c>
      <c r="E151" s="16">
        <v>0</v>
      </c>
      <c r="F151" s="15">
        <f t="shared" si="5"/>
        <v>0</v>
      </c>
      <c r="J151" s="13">
        <f t="shared" si="4"/>
        <v>0</v>
      </c>
    </row>
    <row r="152" spans="1:10" x14ac:dyDescent="0.2">
      <c r="A152" s="13">
        <f>Obrazac!H181</f>
        <v>151</v>
      </c>
      <c r="B152" s="16">
        <f>Obrazac!I181</f>
        <v>0</v>
      </c>
      <c r="C152" s="16">
        <f>Obrazac!J181</f>
        <v>0</v>
      </c>
      <c r="D152" s="16">
        <v>0</v>
      </c>
      <c r="E152" s="16">
        <v>0</v>
      </c>
      <c r="F152" s="15">
        <f t="shared" si="5"/>
        <v>0</v>
      </c>
      <c r="J152" s="13">
        <f t="shared" si="4"/>
        <v>0</v>
      </c>
    </row>
    <row r="153" spans="1:10" x14ac:dyDescent="0.2">
      <c r="A153" s="13">
        <f>Obrazac!H183</f>
        <v>152</v>
      </c>
      <c r="B153" s="16">
        <f>Obrazac!I183</f>
        <v>0</v>
      </c>
      <c r="C153" s="16">
        <f>Obrazac!J183</f>
        <v>0</v>
      </c>
      <c r="D153" s="16">
        <v>0</v>
      </c>
      <c r="E153" s="16">
        <v>0</v>
      </c>
      <c r="F153" s="15">
        <f t="shared" si="5"/>
        <v>0</v>
      </c>
      <c r="J153" s="13">
        <f t="shared" si="4"/>
        <v>0</v>
      </c>
    </row>
    <row r="154" spans="1:10" x14ac:dyDescent="0.2">
      <c r="A154" s="13">
        <f>Obrazac!H184</f>
        <v>153</v>
      </c>
      <c r="B154" s="16">
        <f>Obrazac!I184</f>
        <v>0</v>
      </c>
      <c r="C154" s="16">
        <f>Obrazac!J184</f>
        <v>0</v>
      </c>
      <c r="D154" s="16">
        <v>0</v>
      </c>
      <c r="E154" s="16">
        <v>0</v>
      </c>
      <c r="F154" s="15">
        <f t="shared" si="5"/>
        <v>0</v>
      </c>
      <c r="J154" s="13">
        <f t="shared" si="4"/>
        <v>0</v>
      </c>
    </row>
  </sheetData>
  <sheetProtection password="C79A" sheet="1" objects="1" scenarios="1"/>
  <phoneticPr fontId="16"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7"/>
  <sheetViews>
    <sheetView showGridLines="0" showRowColHeaders="0" workbookViewId="0">
      <pane ySplit="2" topLeftCell="A3" activePane="bottomLeft" state="frozen"/>
      <selection activeCell="I15" sqref="I15"/>
      <selection pane="bottomLeft" activeCell="F1" sqref="F1"/>
    </sheetView>
  </sheetViews>
  <sheetFormatPr defaultColWidth="0" defaultRowHeight="12.75" zeroHeight="1" x14ac:dyDescent="0.2"/>
  <cols>
    <col min="1" max="1" width="13" style="2" customWidth="1"/>
    <col min="2" max="8" width="12.7109375" style="1" customWidth="1"/>
    <col min="9" max="9" width="1.140625" style="1" customWidth="1"/>
    <col min="10" max="16384" width="9.140625" style="1" hidden="1"/>
  </cols>
  <sheetData>
    <row r="1" spans="1:14" customFormat="1" ht="36.75" customHeight="1" x14ac:dyDescent="0.2">
      <c r="A1" s="49" t="s">
        <v>310</v>
      </c>
      <c r="B1" s="34" t="s">
        <v>311</v>
      </c>
      <c r="C1" s="34" t="s">
        <v>287</v>
      </c>
      <c r="D1" s="50" t="s">
        <v>295</v>
      </c>
      <c r="E1" s="34" t="s">
        <v>340</v>
      </c>
      <c r="F1" s="34" t="s">
        <v>314</v>
      </c>
      <c r="G1" s="34" t="s">
        <v>313</v>
      </c>
      <c r="H1" s="39" t="s">
        <v>315</v>
      </c>
      <c r="I1" s="1"/>
      <c r="J1">
        <f>SUM(J13:J14)</f>
        <v>0</v>
      </c>
    </row>
    <row r="2" spans="1:14" customFormat="1" ht="30.75" customHeight="1" thickBot="1" x14ac:dyDescent="0.25">
      <c r="A2" s="171" t="s">
        <v>1112</v>
      </c>
      <c r="B2" s="349" t="s">
        <v>1113</v>
      </c>
      <c r="C2" s="350"/>
      <c r="D2" s="350"/>
      <c r="E2" s="350"/>
      <c r="F2" s="350"/>
      <c r="G2" s="350"/>
      <c r="H2" s="350"/>
      <c r="J2">
        <f>SUM(J4:J11)</f>
        <v>4</v>
      </c>
    </row>
    <row r="3" spans="1:14" customFormat="1" ht="20.100000000000001" customHeight="1" x14ac:dyDescent="0.2">
      <c r="A3" s="351" t="s">
        <v>1387</v>
      </c>
      <c r="B3" s="352"/>
      <c r="C3" s="352"/>
      <c r="D3" s="352"/>
      <c r="E3" s="352"/>
      <c r="F3" s="352"/>
      <c r="G3" s="352"/>
      <c r="H3" s="353"/>
    </row>
    <row r="4" spans="1:14" customFormat="1" ht="60.75" customHeight="1" x14ac:dyDescent="0.2">
      <c r="A4" s="170" t="str">
        <f t="shared" ref="A4:A11" si="0">IF(J4=1,"Nije zadovoljena","Zadovoljena")</f>
        <v>Nije zadovoljena</v>
      </c>
      <c r="B4" s="344" t="s">
        <v>599</v>
      </c>
      <c r="C4" s="345"/>
      <c r="D4" s="345"/>
      <c r="E4" s="345"/>
      <c r="F4" s="345"/>
      <c r="G4" s="345"/>
      <c r="H4" s="345"/>
      <c r="J4">
        <f>IF(OR(Obrazac!C6="",Obrazac!C8="",Obrazac!C10="",Obrazac!C12="",Obrazac!C18="",Obrazac!K6="",Obrazac!K14="",Obrazac!K16="",Obrazac!E8 = "",Obrazac!G8=""),1,0)</f>
        <v>1</v>
      </c>
    </row>
    <row r="5" spans="1:14" customFormat="1" ht="42" customHeight="1" x14ac:dyDescent="0.2">
      <c r="A5" s="170" t="str">
        <f>IF(J5=1,"Nije zadovoljena","Zadovoljena")</f>
        <v>Nije zadovoljena</v>
      </c>
      <c r="B5" s="344" t="s">
        <v>598</v>
      </c>
      <c r="C5" s="345"/>
      <c r="D5" s="345"/>
      <c r="E5" s="345"/>
      <c r="F5" s="345"/>
      <c r="G5" s="345"/>
      <c r="H5" s="345"/>
      <c r="J5">
        <f>MAX(K5:M5)</f>
        <v>1</v>
      </c>
      <c r="K5">
        <f>IF(AND(INT(VALUE(Obrazac!C18))=0,INT(VALUE(Obrazac!C16))&lt;&gt;0),1,0)</f>
        <v>0</v>
      </c>
      <c r="L5">
        <f>IF(AND(INT(VALUE(Obrazac!C18))&lt;&gt;0,INT(VALUE(Obrazac!C16))=0),1,0)</f>
        <v>0</v>
      </c>
      <c r="M5">
        <f>IF(AND(INT(VALUE(Obrazac!C18))=0,TRIM(Obrazac!C18)=""),1,0)</f>
        <v>1</v>
      </c>
    </row>
    <row r="6" spans="1:14" customFormat="1" ht="43.5" customHeight="1" x14ac:dyDescent="0.2">
      <c r="A6" s="170" t="str">
        <f t="shared" si="0"/>
        <v>Nije zadovoljena</v>
      </c>
      <c r="B6" s="344" t="s">
        <v>1228</v>
      </c>
      <c r="C6" s="345"/>
      <c r="D6" s="345"/>
      <c r="E6" s="345"/>
      <c r="F6" s="345"/>
      <c r="G6" s="345"/>
      <c r="H6" s="345"/>
      <c r="J6">
        <f>IF(OR(Obrazac!D186="",Obrazac!D188="",Obrazac!D190=""),1,0)</f>
        <v>1</v>
      </c>
    </row>
    <row r="7" spans="1:14" ht="43.5" customHeight="1" x14ac:dyDescent="0.2">
      <c r="A7" s="170" t="str">
        <f t="shared" si="0"/>
        <v>Nije zadovoljena</v>
      </c>
      <c r="B7" s="344" t="s">
        <v>1108</v>
      </c>
      <c r="C7" s="345"/>
      <c r="D7" s="345"/>
      <c r="E7" s="345"/>
      <c r="F7" s="345"/>
      <c r="G7" s="345"/>
      <c r="H7" s="345"/>
      <c r="J7">
        <f>IF(Obrazac!J8&gt;0,0,1)</f>
        <v>1</v>
      </c>
    </row>
    <row r="8" spans="1:14" ht="32.25" customHeight="1" x14ac:dyDescent="0.2">
      <c r="A8" s="170" t="str">
        <f>IF(J8=1,"Nije zadovoljena","Zadovoljena")</f>
        <v>Zadovoljena</v>
      </c>
      <c r="B8" s="344" t="s">
        <v>1215</v>
      </c>
      <c r="C8" s="345"/>
      <c r="D8" s="345"/>
      <c r="E8" s="345"/>
      <c r="F8" s="345"/>
      <c r="G8" s="345"/>
      <c r="H8" s="345"/>
      <c r="J8">
        <f>IF(OR(Obrazac!I163*Obrazac!I164&lt;&gt;0,Obrazac!J163*Obrazac!J164&lt;&gt;0),1,0)</f>
        <v>0</v>
      </c>
    </row>
    <row r="9" spans="1:14" ht="36" customHeight="1" x14ac:dyDescent="0.2">
      <c r="A9" s="170" t="str">
        <f>IF(J9=1,"Nije zadovoljena","Zadovoljena")</f>
        <v>Zadovoljena</v>
      </c>
      <c r="B9" s="346" t="s">
        <v>1305</v>
      </c>
      <c r="C9" s="347"/>
      <c r="D9" s="347"/>
      <c r="E9" s="347"/>
      <c r="F9" s="347"/>
      <c r="G9" s="347"/>
      <c r="H9" s="348"/>
      <c r="I9" s="18"/>
      <c r="J9">
        <f>IF(LEN(Obrazac!C18) = 5,1,0)</f>
        <v>0</v>
      </c>
    </row>
    <row r="10" spans="1:14" ht="34.5" customHeight="1" x14ac:dyDescent="0.2">
      <c r="A10" s="170" t="str">
        <f t="shared" si="0"/>
        <v>Zadovoljena</v>
      </c>
      <c r="B10" s="346" t="s">
        <v>100</v>
      </c>
      <c r="C10" s="347"/>
      <c r="D10" s="347"/>
      <c r="E10" s="347"/>
      <c r="F10" s="347"/>
      <c r="G10" s="347"/>
      <c r="H10" s="348"/>
      <c r="I10" s="18"/>
      <c r="J10">
        <f>IF(MIN(PraviPod!B2:C144)&lt;0,1,0)</f>
        <v>0</v>
      </c>
    </row>
    <row r="11" spans="1:14" ht="36" customHeight="1" x14ac:dyDescent="0.2">
      <c r="A11" s="170" t="str">
        <f t="shared" si="0"/>
        <v>Zadovoljena</v>
      </c>
      <c r="B11" s="344" t="s">
        <v>99</v>
      </c>
      <c r="C11" s="345"/>
      <c r="D11" s="345"/>
      <c r="E11" s="345"/>
      <c r="F11" s="345"/>
      <c r="G11" s="345"/>
      <c r="H11" s="345"/>
      <c r="J11">
        <f>IF(PraviPod!G37&lt;&gt;0,1,0)</f>
        <v>0</v>
      </c>
    </row>
    <row r="12" spans="1:14" customFormat="1" ht="20.100000000000001" customHeight="1" x14ac:dyDescent="0.2">
      <c r="A12" s="354" t="s">
        <v>101</v>
      </c>
      <c r="B12" s="355"/>
      <c r="C12" s="355"/>
      <c r="D12" s="355"/>
      <c r="E12" s="355"/>
      <c r="F12" s="355"/>
      <c r="G12" s="355"/>
      <c r="H12" s="356"/>
    </row>
    <row r="13" spans="1:14" ht="52.5" customHeight="1" x14ac:dyDescent="0.2">
      <c r="A13" s="170" t="str">
        <f>IF(J13=1,"Upozorenje","Zadovoljena")</f>
        <v>Zadovoljena</v>
      </c>
      <c r="B13" s="344" t="s">
        <v>1216</v>
      </c>
      <c r="C13" s="345"/>
      <c r="D13" s="345"/>
      <c r="E13" s="345"/>
      <c r="F13" s="345"/>
      <c r="G13" s="345"/>
      <c r="H13" s="345"/>
      <c r="J13">
        <f>IF(OR(Obrazac!I172&gt;1000,Obrazac!J172&gt;1000,Obrazac!I173&gt;1000,Obrazac!J173&gt;1000),1,0)</f>
        <v>0</v>
      </c>
    </row>
    <row r="14" spans="1:14" ht="55.5" customHeight="1" x14ac:dyDescent="0.2">
      <c r="A14" s="170" t="str">
        <f>IF(J14=1,"Upozorenje","Zadovoljena")</f>
        <v>Zadovoljena</v>
      </c>
      <c r="B14" s="344" t="s">
        <v>1217</v>
      </c>
      <c r="C14" s="345"/>
      <c r="D14" s="345"/>
      <c r="E14" s="345"/>
      <c r="F14" s="345"/>
      <c r="G14" s="345"/>
      <c r="H14" s="345"/>
      <c r="I14" s="18"/>
      <c r="J14">
        <f>IF(OR(K14&lt;&gt;M14,L14&lt;&gt;N14),1,0)</f>
        <v>0</v>
      </c>
      <c r="K14" s="1">
        <f>IF(AND(Obrazac!J173=0,Obrazac!J172=0),0,1)</f>
        <v>0</v>
      </c>
      <c r="L14" s="1">
        <f>IF(AND(Obrazac!I173=0,Obrazac!I172=0),0,1)</f>
        <v>0</v>
      </c>
      <c r="M14" s="1">
        <f>IF(Obrazac!J72=0,0,1)</f>
        <v>0</v>
      </c>
      <c r="N14" s="1">
        <f>IF(Obrazac!I72=0,0,1)</f>
        <v>0</v>
      </c>
    </row>
    <row r="15" spans="1:14" x14ac:dyDescent="0.2"/>
    <row r="16" spans="1:14" x14ac:dyDescent="0.2"/>
    <row r="17" x14ac:dyDescent="0.2"/>
  </sheetData>
  <sheetProtection password="C79A" sheet="1" objects="1" scenarios="1"/>
  <mergeCells count="13">
    <mergeCell ref="A12:H12"/>
    <mergeCell ref="B13:H13"/>
    <mergeCell ref="B14:H14"/>
    <mergeCell ref="B10:H10"/>
    <mergeCell ref="B11:H11"/>
    <mergeCell ref="B8:H8"/>
    <mergeCell ref="B9:H9"/>
    <mergeCell ref="B2:H2"/>
    <mergeCell ref="B4:H4"/>
    <mergeCell ref="B6:H6"/>
    <mergeCell ref="B7:H7"/>
    <mergeCell ref="A3:H3"/>
    <mergeCell ref="B5:H5"/>
  </mergeCells>
  <phoneticPr fontId="16" type="noConversion"/>
  <conditionalFormatting sqref="A4:A11">
    <cfRule type="cellIs" dxfId="1" priority="1" stopIfTrue="1" operator="equal">
      <formula>"Nije zadovoljena"</formula>
    </cfRule>
  </conditionalFormatting>
  <conditionalFormatting sqref="A13:A14">
    <cfRule type="cellIs" dxfId="0" priority="2" stopIfTrue="1" operator="equal">
      <formula>"Upozorenje"</formula>
    </cfRule>
  </conditionalFormatting>
  <hyperlinks>
    <hyperlink ref="C1" location="Upute!A1" display="Upute"/>
    <hyperlink ref="H1" location="Promjene!A1" display="Promjene"/>
    <hyperlink ref="B1" location="Novosti!A1" display="Upute"/>
    <hyperlink ref="G1" location="Djelat!A1" display="Djelatnosti"/>
    <hyperlink ref="F1" location="ZupOpc!A1" display="Županije i općine"/>
    <hyperlink ref="E1" location="Obrazac!A1" display="Obrazac"/>
    <hyperlink ref="D1" location="RefStr!A1" display="Referentna stranica"/>
  </hyperlinks>
  <pageMargins left="0.75" right="0.75" top="1" bottom="1" header="0.5" footer="0.5"/>
  <pageSetup paperSize="9" scale="94"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7"/>
  <sheetViews>
    <sheetView showGridLines="0" showRowColHeaders="0" workbookViewId="0">
      <pane ySplit="2" topLeftCell="A3" activePane="bottomLeft" state="frozen"/>
      <selection activeCell="I15" sqref="I15"/>
      <selection pane="bottomLeft" activeCell="G1" sqref="G1:H1"/>
    </sheetView>
  </sheetViews>
  <sheetFormatPr defaultColWidth="0" defaultRowHeight="12.75" zeroHeight="1" x14ac:dyDescent="0.2"/>
  <cols>
    <col min="1" max="1" width="4" style="3" customWidth="1"/>
    <col min="2" max="2" width="18" style="3" customWidth="1"/>
    <col min="3" max="3" width="4" style="3" customWidth="1"/>
    <col min="4" max="4" width="20.7109375" style="3" customWidth="1"/>
    <col min="5" max="5" width="4" style="3" customWidth="1"/>
    <col min="6" max="6" width="23" style="3" customWidth="1"/>
    <col min="7" max="7" width="4" style="3" customWidth="1"/>
    <col min="8" max="8" width="18.140625" style="3" customWidth="1"/>
    <col min="9" max="9" width="4" style="3" customWidth="1"/>
    <col min="10" max="10" width="24.7109375" style="3" customWidth="1"/>
    <col min="11" max="11" width="4" style="3" customWidth="1"/>
    <col min="12" max="12" width="24.140625" style="3" customWidth="1"/>
    <col min="13" max="13" width="4" style="3" customWidth="1"/>
    <col min="14" max="14" width="20" style="3" customWidth="1"/>
    <col min="15" max="15" width="4" style="3" customWidth="1"/>
    <col min="16" max="16" width="21.7109375" style="3" customWidth="1"/>
    <col min="17" max="17" width="4" style="3" customWidth="1"/>
    <col min="18" max="18" width="17.85546875" style="3" customWidth="1"/>
    <col min="19" max="19" width="4" style="3" customWidth="1"/>
    <col min="20" max="20" width="17.140625" style="3" customWidth="1"/>
    <col min="21" max="21" width="4" style="3" customWidth="1"/>
    <col min="22" max="22" width="12.42578125" style="3" customWidth="1"/>
    <col min="23" max="23" width="4" style="3" customWidth="1"/>
    <col min="24" max="24" width="22.42578125" style="3" customWidth="1"/>
    <col min="25" max="25" width="4" style="3" customWidth="1"/>
    <col min="26" max="26" width="20.140625" style="3" customWidth="1"/>
    <col min="27" max="27" width="4" style="3" customWidth="1"/>
    <col min="28" max="28" width="24.140625" style="3" customWidth="1"/>
    <col min="29" max="29" width="4" style="3" customWidth="1"/>
    <col min="30" max="30" width="11.85546875" style="3" customWidth="1"/>
    <col min="31" max="31" width="4" style="3" customWidth="1"/>
    <col min="32" max="32" width="17.140625" style="3" customWidth="1"/>
    <col min="33" max="33" width="4" style="3" customWidth="1"/>
    <col min="34" max="34" width="18.140625" style="3" customWidth="1"/>
    <col min="35" max="35" width="4" style="3" customWidth="1"/>
    <col min="36" max="36" width="20" style="3" customWidth="1"/>
    <col min="37" max="37" width="4" style="3" customWidth="1"/>
    <col min="38" max="38" width="24.140625" style="3" customWidth="1"/>
    <col min="39" max="39" width="4" style="3" customWidth="1"/>
    <col min="40" max="40" width="22.7109375" style="3" customWidth="1"/>
    <col min="41" max="41" width="4" style="3" customWidth="1"/>
    <col min="42" max="42" width="14.42578125" style="3" customWidth="1"/>
    <col min="43" max="43" width="1.7109375" style="3" customWidth="1"/>
    <col min="44" max="16384" width="0" style="3" hidden="1"/>
  </cols>
  <sheetData>
    <row r="1" spans="1:42" customFormat="1" ht="36.75" customHeight="1" x14ac:dyDescent="0.2">
      <c r="A1" s="362" t="s">
        <v>310</v>
      </c>
      <c r="B1" s="363"/>
      <c r="C1" s="360" t="s">
        <v>311</v>
      </c>
      <c r="D1" s="361"/>
      <c r="E1" s="360" t="s">
        <v>287</v>
      </c>
      <c r="F1" s="361"/>
      <c r="G1" s="360" t="s">
        <v>295</v>
      </c>
      <c r="H1" s="361"/>
      <c r="I1" s="360" t="s">
        <v>340</v>
      </c>
      <c r="J1" s="361"/>
      <c r="K1" s="360" t="s">
        <v>312</v>
      </c>
      <c r="L1" s="361"/>
      <c r="M1" s="360" t="s">
        <v>313</v>
      </c>
      <c r="N1" s="361"/>
      <c r="O1" s="360" t="s">
        <v>315</v>
      </c>
      <c r="P1" s="361"/>
    </row>
    <row r="2" spans="1:42" ht="22.5" customHeight="1" x14ac:dyDescent="0.2">
      <c r="A2" s="357" t="s">
        <v>12</v>
      </c>
      <c r="B2" s="358"/>
      <c r="C2" s="357" t="s">
        <v>13</v>
      </c>
      <c r="D2" s="358"/>
      <c r="E2" s="357" t="s">
        <v>15</v>
      </c>
      <c r="F2" s="359"/>
      <c r="G2" s="357" t="s">
        <v>16</v>
      </c>
      <c r="H2" s="359"/>
      <c r="I2" s="357" t="s">
        <v>17</v>
      </c>
      <c r="J2" s="358"/>
      <c r="K2" s="357" t="s">
        <v>18</v>
      </c>
      <c r="L2" s="358"/>
      <c r="M2" s="357" t="s">
        <v>19</v>
      </c>
      <c r="N2" s="359"/>
      <c r="O2" s="357" t="s">
        <v>20</v>
      </c>
      <c r="P2" s="358"/>
      <c r="Q2" s="357" t="s">
        <v>21</v>
      </c>
      <c r="R2" s="359"/>
      <c r="S2" s="357" t="s">
        <v>22</v>
      </c>
      <c r="T2" s="358"/>
      <c r="U2" s="357" t="s">
        <v>92</v>
      </c>
      <c r="V2" s="359"/>
      <c r="W2" s="357" t="s">
        <v>93</v>
      </c>
      <c r="X2" s="359"/>
      <c r="Y2" s="357" t="s">
        <v>94</v>
      </c>
      <c r="Z2" s="359"/>
      <c r="AA2" s="357" t="s">
        <v>95</v>
      </c>
      <c r="AB2" s="358"/>
      <c r="AC2" s="357" t="s">
        <v>1100</v>
      </c>
      <c r="AD2" s="359"/>
      <c r="AE2" s="357" t="s">
        <v>1101</v>
      </c>
      <c r="AF2" s="359"/>
      <c r="AG2" s="357" t="s">
        <v>1102</v>
      </c>
      <c r="AH2" s="358"/>
      <c r="AI2" s="357" t="s">
        <v>1103</v>
      </c>
      <c r="AJ2" s="358"/>
      <c r="AK2" s="357" t="s">
        <v>1104</v>
      </c>
      <c r="AL2" s="359"/>
      <c r="AM2" s="357" t="s">
        <v>1105</v>
      </c>
      <c r="AN2" s="358"/>
      <c r="AO2" s="357" t="s">
        <v>1106</v>
      </c>
      <c r="AP2" s="358"/>
    </row>
    <row r="3" spans="1:42" x14ac:dyDescent="0.2">
      <c r="A3" s="5">
        <v>550</v>
      </c>
      <c r="B3" s="6" t="s">
        <v>1116</v>
      </c>
      <c r="C3" s="7">
        <v>11</v>
      </c>
      <c r="D3" s="6" t="s">
        <v>1151</v>
      </c>
      <c r="E3" s="7">
        <v>83</v>
      </c>
      <c r="F3" s="8" t="s">
        <v>1183</v>
      </c>
      <c r="G3" s="7">
        <v>7</v>
      </c>
      <c r="H3" s="8" t="s">
        <v>1202</v>
      </c>
      <c r="I3" s="7">
        <v>12</v>
      </c>
      <c r="J3" s="6" t="s">
        <v>110</v>
      </c>
      <c r="K3" s="7">
        <v>96</v>
      </c>
      <c r="L3" s="6" t="s">
        <v>138</v>
      </c>
      <c r="M3" s="7">
        <v>18</v>
      </c>
      <c r="N3" s="8" t="s">
        <v>162</v>
      </c>
      <c r="O3" s="7">
        <v>4</v>
      </c>
      <c r="P3" s="6" t="s">
        <v>185</v>
      </c>
      <c r="Q3" s="7">
        <v>37</v>
      </c>
      <c r="R3" s="8" t="s">
        <v>1265</v>
      </c>
      <c r="S3" s="7">
        <v>54</v>
      </c>
      <c r="T3" s="6" t="s">
        <v>1277</v>
      </c>
      <c r="U3" s="7">
        <v>35</v>
      </c>
      <c r="V3" s="8" t="s">
        <v>1293</v>
      </c>
      <c r="W3" s="7">
        <v>10</v>
      </c>
      <c r="X3" s="8" t="s">
        <v>1404</v>
      </c>
      <c r="Y3" s="7">
        <v>17</v>
      </c>
      <c r="Z3" s="8" t="s">
        <v>1432</v>
      </c>
      <c r="AA3" s="7">
        <v>2</v>
      </c>
      <c r="AB3" s="6" t="s">
        <v>1464</v>
      </c>
      <c r="AC3" s="7">
        <v>621</v>
      </c>
      <c r="AD3" s="8" t="s">
        <v>1634</v>
      </c>
      <c r="AE3" s="7">
        <v>1</v>
      </c>
      <c r="AF3" s="8" t="s">
        <v>344</v>
      </c>
      <c r="AG3" s="7">
        <v>9</v>
      </c>
      <c r="AH3" s="6" t="s">
        <v>220</v>
      </c>
      <c r="AI3" s="7">
        <v>5</v>
      </c>
      <c r="AJ3" s="6" t="s">
        <v>374</v>
      </c>
      <c r="AK3" s="7">
        <v>25</v>
      </c>
      <c r="AL3" s="8" t="s">
        <v>411</v>
      </c>
      <c r="AM3" s="7">
        <v>15</v>
      </c>
      <c r="AN3" s="6" t="s">
        <v>1620</v>
      </c>
      <c r="AO3" s="9">
        <v>133</v>
      </c>
      <c r="AP3" s="10" t="s">
        <v>1095</v>
      </c>
    </row>
    <row r="4" spans="1:42" x14ac:dyDescent="0.2">
      <c r="A4" s="7">
        <v>547</v>
      </c>
      <c r="B4" s="6" t="s">
        <v>1117</v>
      </c>
      <c r="C4" s="7">
        <v>41</v>
      </c>
      <c r="D4" s="6" t="s">
        <v>1152</v>
      </c>
      <c r="E4" s="7">
        <v>102</v>
      </c>
      <c r="F4" s="8" t="s">
        <v>1184</v>
      </c>
      <c r="G4" s="7">
        <v>30</v>
      </c>
      <c r="H4" s="8" t="s">
        <v>1203</v>
      </c>
      <c r="I4" s="7">
        <v>19</v>
      </c>
      <c r="J4" s="6" t="s">
        <v>111</v>
      </c>
      <c r="K4" s="7">
        <v>104</v>
      </c>
      <c r="L4" s="6" t="s">
        <v>139</v>
      </c>
      <c r="M4" s="7">
        <v>24</v>
      </c>
      <c r="N4" s="8" t="s">
        <v>163</v>
      </c>
      <c r="O4" s="7">
        <v>8</v>
      </c>
      <c r="P4" s="6" t="s">
        <v>186</v>
      </c>
      <c r="Q4" s="7">
        <v>84</v>
      </c>
      <c r="R4" s="8" t="s">
        <v>1266</v>
      </c>
      <c r="S4" s="7">
        <v>56</v>
      </c>
      <c r="T4" s="6" t="s">
        <v>1278</v>
      </c>
      <c r="U4" s="7">
        <v>58</v>
      </c>
      <c r="V4" s="8" t="s">
        <v>1294</v>
      </c>
      <c r="W4" s="7">
        <v>39</v>
      </c>
      <c r="X4" s="8" t="s">
        <v>1405</v>
      </c>
      <c r="Y4" s="7">
        <v>20</v>
      </c>
      <c r="Z4" s="8" t="s">
        <v>1433</v>
      </c>
      <c r="AA4" s="7">
        <v>13</v>
      </c>
      <c r="AB4" s="6" t="s">
        <v>1465</v>
      </c>
      <c r="AC4" s="7">
        <v>310</v>
      </c>
      <c r="AD4" s="8" t="s">
        <v>1635</v>
      </c>
      <c r="AE4" s="7">
        <v>3</v>
      </c>
      <c r="AF4" s="8" t="s">
        <v>345</v>
      </c>
      <c r="AG4" s="7">
        <v>27</v>
      </c>
      <c r="AH4" s="6" t="s">
        <v>221</v>
      </c>
      <c r="AI4" s="7">
        <v>6</v>
      </c>
      <c r="AJ4" s="6" t="s">
        <v>375</v>
      </c>
      <c r="AK4" s="7">
        <v>598</v>
      </c>
      <c r="AL4" s="8" t="s">
        <v>1589</v>
      </c>
      <c r="AM4" s="7">
        <v>60</v>
      </c>
      <c r="AN4" s="6" t="s">
        <v>1621</v>
      </c>
      <c r="AO4" s="11"/>
      <c r="AP4" s="8"/>
    </row>
    <row r="5" spans="1:42" x14ac:dyDescent="0.2">
      <c r="A5" s="7">
        <v>33</v>
      </c>
      <c r="B5" s="6" t="s">
        <v>1118</v>
      </c>
      <c r="C5" s="7">
        <v>70</v>
      </c>
      <c r="D5" s="6" t="s">
        <v>1153</v>
      </c>
      <c r="E5" s="7">
        <v>121</v>
      </c>
      <c r="F5" s="8" t="s">
        <v>1185</v>
      </c>
      <c r="G5" s="7">
        <v>49</v>
      </c>
      <c r="H5" s="8" t="s">
        <v>1204</v>
      </c>
      <c r="I5" s="7">
        <v>36</v>
      </c>
      <c r="J5" s="6" t="s">
        <v>112</v>
      </c>
      <c r="K5" s="7">
        <v>107</v>
      </c>
      <c r="L5" s="6" t="s">
        <v>140</v>
      </c>
      <c r="M5" s="7">
        <v>63</v>
      </c>
      <c r="N5" s="8" t="s">
        <v>164</v>
      </c>
      <c r="O5" s="7">
        <v>38</v>
      </c>
      <c r="P5" s="6" t="s">
        <v>187</v>
      </c>
      <c r="Q5" s="7">
        <v>130</v>
      </c>
      <c r="R5" s="8" t="s">
        <v>1267</v>
      </c>
      <c r="S5" s="7">
        <v>57</v>
      </c>
      <c r="T5" s="6" t="s">
        <v>1279</v>
      </c>
      <c r="U5" s="7">
        <v>164</v>
      </c>
      <c r="V5" s="8" t="s">
        <v>1396</v>
      </c>
      <c r="W5" s="7">
        <v>567</v>
      </c>
      <c r="X5" s="8" t="s">
        <v>1406</v>
      </c>
      <c r="Y5" s="7">
        <v>22</v>
      </c>
      <c r="Z5" s="8" t="s">
        <v>1434</v>
      </c>
      <c r="AA5" s="7">
        <v>16</v>
      </c>
      <c r="AB5" s="6" t="s">
        <v>1466</v>
      </c>
      <c r="AC5" s="7">
        <v>51</v>
      </c>
      <c r="AD5" s="8" t="s">
        <v>1500</v>
      </c>
      <c r="AE5" s="7">
        <v>26</v>
      </c>
      <c r="AF5" s="8" t="s">
        <v>346</v>
      </c>
      <c r="AG5" s="7">
        <v>77</v>
      </c>
      <c r="AH5" s="6" t="s">
        <v>222</v>
      </c>
      <c r="AI5" s="7">
        <v>40</v>
      </c>
      <c r="AJ5" s="6" t="s">
        <v>376</v>
      </c>
      <c r="AK5" s="7">
        <v>98</v>
      </c>
      <c r="AL5" s="8" t="s">
        <v>1590</v>
      </c>
      <c r="AM5" s="7">
        <v>603</v>
      </c>
      <c r="AN5" s="6" t="s">
        <v>1622</v>
      </c>
      <c r="AO5" s="11"/>
      <c r="AP5" s="8"/>
    </row>
    <row r="6" spans="1:42" x14ac:dyDescent="0.2">
      <c r="A6" s="7">
        <v>34</v>
      </c>
      <c r="B6" s="6" t="s">
        <v>1119</v>
      </c>
      <c r="C6" s="7">
        <v>79</v>
      </c>
      <c r="D6" s="6" t="s">
        <v>1154</v>
      </c>
      <c r="E6" s="7">
        <v>510</v>
      </c>
      <c r="F6" s="8" t="s">
        <v>1186</v>
      </c>
      <c r="G6" s="7">
        <v>90</v>
      </c>
      <c r="H6" s="8" t="s">
        <v>1205</v>
      </c>
      <c r="I6" s="7">
        <v>151</v>
      </c>
      <c r="J6" s="6" t="s">
        <v>113</v>
      </c>
      <c r="K6" s="7">
        <v>115</v>
      </c>
      <c r="L6" s="6" t="s">
        <v>141</v>
      </c>
      <c r="M6" s="7">
        <v>67</v>
      </c>
      <c r="N6" s="8" t="s">
        <v>165</v>
      </c>
      <c r="O6" s="7">
        <v>52</v>
      </c>
      <c r="P6" s="6" t="s">
        <v>188</v>
      </c>
      <c r="Q6" s="7">
        <v>178</v>
      </c>
      <c r="R6" s="8" t="s">
        <v>1268</v>
      </c>
      <c r="S6" s="7">
        <v>136</v>
      </c>
      <c r="T6" s="6" t="s">
        <v>1280</v>
      </c>
      <c r="U6" s="7">
        <v>177</v>
      </c>
      <c r="V6" s="8" t="s">
        <v>1397</v>
      </c>
      <c r="W6" s="7">
        <v>46</v>
      </c>
      <c r="X6" s="8" t="s">
        <v>1407</v>
      </c>
      <c r="Y6" s="7">
        <v>571</v>
      </c>
      <c r="Z6" s="8" t="s">
        <v>1435</v>
      </c>
      <c r="AA6" s="7">
        <v>21</v>
      </c>
      <c r="AB6" s="6" t="s">
        <v>1467</v>
      </c>
      <c r="AC6" s="7">
        <v>95</v>
      </c>
      <c r="AD6" s="8" t="s">
        <v>1501</v>
      </c>
      <c r="AE6" s="7">
        <v>29</v>
      </c>
      <c r="AF6" s="8" t="s">
        <v>347</v>
      </c>
      <c r="AG6" s="7">
        <v>50</v>
      </c>
      <c r="AH6" s="6" t="s">
        <v>223</v>
      </c>
      <c r="AI6" s="7">
        <v>42</v>
      </c>
      <c r="AJ6" s="6" t="s">
        <v>377</v>
      </c>
      <c r="AK6" s="7">
        <v>599</v>
      </c>
      <c r="AL6" s="8" t="s">
        <v>1591</v>
      </c>
      <c r="AM6" s="7">
        <v>75</v>
      </c>
      <c r="AN6" s="6" t="s">
        <v>1623</v>
      </c>
      <c r="AO6" s="11"/>
      <c r="AP6" s="8"/>
    </row>
    <row r="7" spans="1:42" x14ac:dyDescent="0.2">
      <c r="A7" s="7">
        <v>97</v>
      </c>
      <c r="B7" s="6" t="s">
        <v>1120</v>
      </c>
      <c r="C7" s="7">
        <v>108</v>
      </c>
      <c r="D7" s="6" t="s">
        <v>1155</v>
      </c>
      <c r="E7" s="7">
        <v>149</v>
      </c>
      <c r="F7" s="8" t="s">
        <v>1187</v>
      </c>
      <c r="G7" s="7">
        <v>99</v>
      </c>
      <c r="H7" s="8" t="s">
        <v>1206</v>
      </c>
      <c r="I7" s="7">
        <v>48</v>
      </c>
      <c r="J7" s="6" t="s">
        <v>114</v>
      </c>
      <c r="K7" s="7">
        <v>122</v>
      </c>
      <c r="L7" s="6" t="s">
        <v>142</v>
      </c>
      <c r="M7" s="7">
        <v>71</v>
      </c>
      <c r="N7" s="8" t="s">
        <v>166</v>
      </c>
      <c r="O7" s="7">
        <v>53</v>
      </c>
      <c r="P7" s="6" t="s">
        <v>189</v>
      </c>
      <c r="Q7" s="7">
        <v>240</v>
      </c>
      <c r="R7" s="8" t="s">
        <v>1269</v>
      </c>
      <c r="S7" s="7">
        <v>245</v>
      </c>
      <c r="T7" s="6" t="s">
        <v>1281</v>
      </c>
      <c r="U7" s="7">
        <v>221</v>
      </c>
      <c r="V7" s="8" t="s">
        <v>1398</v>
      </c>
      <c r="W7" s="7">
        <v>68</v>
      </c>
      <c r="X7" s="8" t="s">
        <v>1408</v>
      </c>
      <c r="Y7" s="7">
        <v>131</v>
      </c>
      <c r="Z7" s="8" t="s">
        <v>1436</v>
      </c>
      <c r="AA7" s="7">
        <v>23</v>
      </c>
      <c r="AB7" s="6" t="s">
        <v>1468</v>
      </c>
      <c r="AC7" s="7">
        <v>113</v>
      </c>
      <c r="AD7" s="8" t="s">
        <v>1502</v>
      </c>
      <c r="AE7" s="7">
        <v>32</v>
      </c>
      <c r="AF7" s="8" t="s">
        <v>348</v>
      </c>
      <c r="AG7" s="7">
        <v>72</v>
      </c>
      <c r="AH7" s="6" t="s">
        <v>224</v>
      </c>
      <c r="AI7" s="7">
        <v>43</v>
      </c>
      <c r="AJ7" s="6" t="s">
        <v>378</v>
      </c>
      <c r="AK7" s="7">
        <v>198</v>
      </c>
      <c r="AL7" s="8" t="s">
        <v>1592</v>
      </c>
      <c r="AM7" s="7">
        <v>78</v>
      </c>
      <c r="AN7" s="6" t="s">
        <v>1624</v>
      </c>
      <c r="AO7" s="11"/>
      <c r="AP7" s="8"/>
    </row>
    <row r="8" spans="1:42" x14ac:dyDescent="0.2">
      <c r="A8" s="7">
        <v>549</v>
      </c>
      <c r="B8" s="6" t="s">
        <v>1121</v>
      </c>
      <c r="C8" s="7">
        <v>125</v>
      </c>
      <c r="D8" s="6" t="s">
        <v>1156</v>
      </c>
      <c r="E8" s="7">
        <v>150</v>
      </c>
      <c r="F8" s="8" t="s">
        <v>1188</v>
      </c>
      <c r="G8" s="7">
        <v>120</v>
      </c>
      <c r="H8" s="8" t="s">
        <v>1207</v>
      </c>
      <c r="I8" s="7">
        <v>80</v>
      </c>
      <c r="J8" s="6" t="s">
        <v>115</v>
      </c>
      <c r="K8" s="7">
        <v>618</v>
      </c>
      <c r="L8" s="6" t="s">
        <v>1124</v>
      </c>
      <c r="M8" s="7">
        <v>105</v>
      </c>
      <c r="N8" s="8" t="s">
        <v>167</v>
      </c>
      <c r="O8" s="7">
        <v>55</v>
      </c>
      <c r="P8" s="6" t="s">
        <v>190</v>
      </c>
      <c r="Q8" s="7">
        <v>288</v>
      </c>
      <c r="R8" s="8" t="s">
        <v>1270</v>
      </c>
      <c r="S8" s="7">
        <v>266</v>
      </c>
      <c r="T8" s="6" t="s">
        <v>1282</v>
      </c>
      <c r="U8" s="7">
        <v>231</v>
      </c>
      <c r="V8" s="8" t="s">
        <v>1399</v>
      </c>
      <c r="W8" s="7">
        <v>81</v>
      </c>
      <c r="X8" s="8" t="s">
        <v>1409</v>
      </c>
      <c r="Y8" s="7">
        <v>167</v>
      </c>
      <c r="Z8" s="8" t="s">
        <v>1437</v>
      </c>
      <c r="AA8" s="7">
        <v>64</v>
      </c>
      <c r="AB8" s="6" t="s">
        <v>1469</v>
      </c>
      <c r="AC8" s="7">
        <v>183</v>
      </c>
      <c r="AD8" s="8" t="s">
        <v>1503</v>
      </c>
      <c r="AE8" s="7">
        <v>44</v>
      </c>
      <c r="AF8" s="8" t="s">
        <v>349</v>
      </c>
      <c r="AG8" s="7">
        <v>100</v>
      </c>
      <c r="AH8" s="6" t="s">
        <v>225</v>
      </c>
      <c r="AI8" s="7">
        <v>47</v>
      </c>
      <c r="AJ8" s="6" t="s">
        <v>379</v>
      </c>
      <c r="AK8" s="7">
        <v>204</v>
      </c>
      <c r="AL8" s="8" t="s">
        <v>1593</v>
      </c>
      <c r="AM8" s="7">
        <v>82</v>
      </c>
      <c r="AN8" s="6" t="s">
        <v>1625</v>
      </c>
      <c r="AO8" s="11"/>
      <c r="AP8" s="8"/>
    </row>
    <row r="9" spans="1:42" x14ac:dyDescent="0.2">
      <c r="A9" s="7">
        <v>101</v>
      </c>
      <c r="B9" s="6" t="s">
        <v>1122</v>
      </c>
      <c r="C9" s="7">
        <v>146</v>
      </c>
      <c r="D9" s="6" t="s">
        <v>1157</v>
      </c>
      <c r="E9" s="7">
        <v>168</v>
      </c>
      <c r="F9" s="8" t="s">
        <v>1189</v>
      </c>
      <c r="G9" s="7">
        <v>172</v>
      </c>
      <c r="H9" s="8" t="s">
        <v>1208</v>
      </c>
      <c r="I9" s="7">
        <v>85</v>
      </c>
      <c r="J9" s="6" t="s">
        <v>116</v>
      </c>
      <c r="K9" s="7">
        <v>145</v>
      </c>
      <c r="L9" s="6" t="s">
        <v>143</v>
      </c>
      <c r="M9" s="7">
        <v>119</v>
      </c>
      <c r="N9" s="8" t="s">
        <v>168</v>
      </c>
      <c r="O9" s="7">
        <v>61</v>
      </c>
      <c r="P9" s="6" t="s">
        <v>191</v>
      </c>
      <c r="Q9" s="7">
        <v>313</v>
      </c>
      <c r="R9" s="8" t="s">
        <v>1271</v>
      </c>
      <c r="S9" s="7">
        <v>283</v>
      </c>
      <c r="T9" s="6" t="s">
        <v>1283</v>
      </c>
      <c r="U9" s="7">
        <v>318</v>
      </c>
      <c r="V9" s="8" t="s">
        <v>1400</v>
      </c>
      <c r="W9" s="7">
        <v>568</v>
      </c>
      <c r="X9" s="8" t="s">
        <v>1410</v>
      </c>
      <c r="Y9" s="7">
        <v>173</v>
      </c>
      <c r="Z9" s="8" t="s">
        <v>1438</v>
      </c>
      <c r="AA9" s="7">
        <v>65</v>
      </c>
      <c r="AB9" s="6" t="s">
        <v>1470</v>
      </c>
      <c r="AC9" s="7">
        <v>184</v>
      </c>
      <c r="AD9" s="8" t="s">
        <v>1504</v>
      </c>
      <c r="AE9" s="7">
        <v>92</v>
      </c>
      <c r="AF9" s="8" t="s">
        <v>350</v>
      </c>
      <c r="AG9" s="7">
        <v>585</v>
      </c>
      <c r="AH9" s="6" t="s">
        <v>226</v>
      </c>
      <c r="AI9" s="7">
        <v>619</v>
      </c>
      <c r="AJ9" s="6" t="s">
        <v>1636</v>
      </c>
      <c r="AK9" s="7">
        <v>219</v>
      </c>
      <c r="AL9" s="8" t="s">
        <v>1594</v>
      </c>
      <c r="AM9" s="7">
        <v>89</v>
      </c>
      <c r="AN9" s="6" t="s">
        <v>1626</v>
      </c>
      <c r="AO9" s="11"/>
      <c r="AP9" s="8"/>
    </row>
    <row r="10" spans="1:42" x14ac:dyDescent="0.2">
      <c r="A10" s="7">
        <v>114</v>
      </c>
      <c r="B10" s="6" t="s">
        <v>1123</v>
      </c>
      <c r="C10" s="7">
        <v>152</v>
      </c>
      <c r="D10" s="6" t="s">
        <v>1158</v>
      </c>
      <c r="E10" s="7">
        <v>220</v>
      </c>
      <c r="F10" s="8" t="s">
        <v>1190</v>
      </c>
      <c r="G10" s="7">
        <v>623</v>
      </c>
      <c r="H10" s="8" t="s">
        <v>0</v>
      </c>
      <c r="I10" s="7">
        <v>129</v>
      </c>
      <c r="J10" s="6" t="s">
        <v>117</v>
      </c>
      <c r="K10" s="7">
        <v>559</v>
      </c>
      <c r="L10" s="6" t="s">
        <v>144</v>
      </c>
      <c r="M10" s="7">
        <v>139</v>
      </c>
      <c r="N10" s="8" t="s">
        <v>169</v>
      </c>
      <c r="O10" s="7">
        <v>69</v>
      </c>
      <c r="P10" s="6" t="s">
        <v>192</v>
      </c>
      <c r="Q10" s="7">
        <v>323</v>
      </c>
      <c r="R10" s="8" t="s">
        <v>1272</v>
      </c>
      <c r="S10" s="7">
        <v>307</v>
      </c>
      <c r="T10" s="6" t="s">
        <v>1284</v>
      </c>
      <c r="U10" s="7">
        <v>334</v>
      </c>
      <c r="V10" s="8" t="s">
        <v>1401</v>
      </c>
      <c r="W10" s="7">
        <v>118</v>
      </c>
      <c r="X10" s="8" t="s">
        <v>1411</v>
      </c>
      <c r="Y10" s="7">
        <v>622</v>
      </c>
      <c r="Z10" s="8" t="s">
        <v>360</v>
      </c>
      <c r="AA10" s="7">
        <v>66</v>
      </c>
      <c r="AB10" s="6" t="s">
        <v>1471</v>
      </c>
      <c r="AC10" s="7">
        <v>196</v>
      </c>
      <c r="AD10" s="8" t="s">
        <v>1505</v>
      </c>
      <c r="AE10" s="7">
        <v>137</v>
      </c>
      <c r="AF10" s="8" t="s">
        <v>351</v>
      </c>
      <c r="AG10" s="7">
        <v>134</v>
      </c>
      <c r="AH10" s="6" t="s">
        <v>227</v>
      </c>
      <c r="AI10" s="7">
        <v>132</v>
      </c>
      <c r="AJ10" s="6" t="s">
        <v>380</v>
      </c>
      <c r="AK10" s="7">
        <v>226</v>
      </c>
      <c r="AL10" s="8" t="s">
        <v>1595</v>
      </c>
      <c r="AM10" s="7">
        <v>123</v>
      </c>
      <c r="AN10" s="6" t="s">
        <v>1627</v>
      </c>
      <c r="AO10" s="11"/>
      <c r="AP10" s="8"/>
    </row>
    <row r="11" spans="1:42" x14ac:dyDescent="0.2">
      <c r="A11" s="7">
        <v>135</v>
      </c>
      <c r="B11" s="6" t="s">
        <v>1125</v>
      </c>
      <c r="C11" s="7">
        <v>552</v>
      </c>
      <c r="D11" s="6" t="s">
        <v>1159</v>
      </c>
      <c r="E11" s="7">
        <v>228</v>
      </c>
      <c r="F11" s="8" t="s">
        <v>1191</v>
      </c>
      <c r="G11" s="7">
        <v>179</v>
      </c>
      <c r="H11" s="8" t="s">
        <v>1209</v>
      </c>
      <c r="I11" s="7">
        <v>156</v>
      </c>
      <c r="J11" s="6" t="s">
        <v>118</v>
      </c>
      <c r="K11" s="7">
        <v>560</v>
      </c>
      <c r="L11" s="6" t="s">
        <v>145</v>
      </c>
      <c r="M11" s="7">
        <v>144</v>
      </c>
      <c r="N11" s="8" t="s">
        <v>170</v>
      </c>
      <c r="O11" s="7">
        <v>74</v>
      </c>
      <c r="P11" s="6" t="s">
        <v>193</v>
      </c>
      <c r="Q11" s="7">
        <v>455</v>
      </c>
      <c r="R11" s="8" t="s">
        <v>1273</v>
      </c>
      <c r="S11" s="7">
        <v>332</v>
      </c>
      <c r="T11" s="6" t="s">
        <v>1285</v>
      </c>
      <c r="U11" s="7">
        <v>351</v>
      </c>
      <c r="V11" s="8" t="s">
        <v>1402</v>
      </c>
      <c r="W11" s="7">
        <v>569</v>
      </c>
      <c r="X11" s="8" t="s">
        <v>1412</v>
      </c>
      <c r="Y11" s="7">
        <v>572</v>
      </c>
      <c r="Z11" s="8" t="s">
        <v>1439</v>
      </c>
      <c r="AA11" s="7">
        <v>576</v>
      </c>
      <c r="AB11" s="6" t="s">
        <v>1472</v>
      </c>
      <c r="AC11" s="7">
        <v>617</v>
      </c>
      <c r="AD11" s="8" t="s">
        <v>1506</v>
      </c>
      <c r="AE11" s="7">
        <v>141</v>
      </c>
      <c r="AF11" s="8" t="s">
        <v>352</v>
      </c>
      <c r="AG11" s="7">
        <v>148</v>
      </c>
      <c r="AH11" s="6" t="s">
        <v>228</v>
      </c>
      <c r="AI11" s="7">
        <v>138</v>
      </c>
      <c r="AJ11" s="6" t="s">
        <v>381</v>
      </c>
      <c r="AK11" s="7">
        <v>600</v>
      </c>
      <c r="AL11" s="8" t="s">
        <v>1596</v>
      </c>
      <c r="AM11" s="7">
        <v>604</v>
      </c>
      <c r="AN11" s="6" t="s">
        <v>1628</v>
      </c>
      <c r="AO11" s="11"/>
      <c r="AP11" s="8"/>
    </row>
    <row r="12" spans="1:42" x14ac:dyDescent="0.2">
      <c r="A12" s="7">
        <v>158</v>
      </c>
      <c r="B12" s="6" t="s">
        <v>1126</v>
      </c>
      <c r="C12" s="7">
        <v>187</v>
      </c>
      <c r="D12" s="6" t="s">
        <v>1160</v>
      </c>
      <c r="E12" s="7">
        <v>232</v>
      </c>
      <c r="F12" s="8" t="s">
        <v>1192</v>
      </c>
      <c r="G12" s="7">
        <v>216</v>
      </c>
      <c r="H12" s="8" t="s">
        <v>1210</v>
      </c>
      <c r="I12" s="7">
        <v>165</v>
      </c>
      <c r="J12" s="6" t="s">
        <v>119</v>
      </c>
      <c r="K12" s="7">
        <v>194</v>
      </c>
      <c r="L12" s="6" t="s">
        <v>146</v>
      </c>
      <c r="M12" s="7">
        <v>161</v>
      </c>
      <c r="N12" s="8" t="s">
        <v>171</v>
      </c>
      <c r="O12" s="7">
        <v>117</v>
      </c>
      <c r="P12" s="6" t="s">
        <v>194</v>
      </c>
      <c r="Q12" s="7">
        <v>387</v>
      </c>
      <c r="R12" s="8" t="s">
        <v>1274</v>
      </c>
      <c r="S12" s="7">
        <v>395</v>
      </c>
      <c r="T12" s="6" t="s">
        <v>1286</v>
      </c>
      <c r="U12" s="9">
        <v>475</v>
      </c>
      <c r="V12" s="12" t="s">
        <v>1403</v>
      </c>
      <c r="W12" s="7">
        <v>127</v>
      </c>
      <c r="X12" s="8" t="s">
        <v>1413</v>
      </c>
      <c r="Y12" s="7">
        <v>234</v>
      </c>
      <c r="Z12" s="8" t="s">
        <v>1440</v>
      </c>
      <c r="AA12" s="7">
        <v>86</v>
      </c>
      <c r="AB12" s="6" t="s">
        <v>1473</v>
      </c>
      <c r="AC12" s="7">
        <v>581</v>
      </c>
      <c r="AD12" s="8" t="s">
        <v>1507</v>
      </c>
      <c r="AE12" s="7">
        <v>154</v>
      </c>
      <c r="AF12" s="8" t="s">
        <v>353</v>
      </c>
      <c r="AG12" s="7">
        <v>153</v>
      </c>
      <c r="AH12" s="6" t="s">
        <v>229</v>
      </c>
      <c r="AI12" s="7">
        <v>629</v>
      </c>
      <c r="AJ12" s="6" t="s">
        <v>37</v>
      </c>
      <c r="AK12" s="7">
        <v>264</v>
      </c>
      <c r="AL12" s="8" t="s">
        <v>1597</v>
      </c>
      <c r="AM12" s="7">
        <v>206</v>
      </c>
      <c r="AN12" s="6" t="s">
        <v>1629</v>
      </c>
      <c r="AO12" s="11"/>
      <c r="AP12" s="8"/>
    </row>
    <row r="13" spans="1:42" x14ac:dyDescent="0.2">
      <c r="A13" s="7">
        <v>163</v>
      </c>
      <c r="B13" s="6" t="s">
        <v>1127</v>
      </c>
      <c r="C13" s="7">
        <v>200</v>
      </c>
      <c r="D13" s="6" t="s">
        <v>1161</v>
      </c>
      <c r="E13" s="7">
        <v>555</v>
      </c>
      <c r="F13" s="8" t="s">
        <v>1193</v>
      </c>
      <c r="G13" s="7">
        <v>225</v>
      </c>
      <c r="H13" s="8" t="s">
        <v>1211</v>
      </c>
      <c r="I13" s="7">
        <v>189</v>
      </c>
      <c r="J13" s="6" t="s">
        <v>120</v>
      </c>
      <c r="K13" s="7">
        <v>201</v>
      </c>
      <c r="L13" s="6" t="s">
        <v>147</v>
      </c>
      <c r="M13" s="7">
        <v>176</v>
      </c>
      <c r="N13" s="8" t="s">
        <v>172</v>
      </c>
      <c r="O13" s="7">
        <v>170</v>
      </c>
      <c r="P13" s="6" t="s">
        <v>195</v>
      </c>
      <c r="Q13" s="7">
        <v>467</v>
      </c>
      <c r="R13" s="8" t="s">
        <v>1275</v>
      </c>
      <c r="S13" s="7">
        <v>407</v>
      </c>
      <c r="T13" s="6" t="s">
        <v>1287</v>
      </c>
      <c r="U13" s="11"/>
      <c r="V13" s="8"/>
      <c r="W13" s="7">
        <v>140</v>
      </c>
      <c r="X13" s="8" t="s">
        <v>1414</v>
      </c>
      <c r="Y13" s="7">
        <v>282</v>
      </c>
      <c r="Z13" s="8" t="s">
        <v>1441</v>
      </c>
      <c r="AA13" s="7">
        <v>91</v>
      </c>
      <c r="AB13" s="6" t="s">
        <v>1474</v>
      </c>
      <c r="AC13" s="7">
        <v>357</v>
      </c>
      <c r="AD13" s="8" t="s">
        <v>1508</v>
      </c>
      <c r="AE13" s="7">
        <v>159</v>
      </c>
      <c r="AF13" s="8" t="s">
        <v>354</v>
      </c>
      <c r="AG13" s="7">
        <v>155</v>
      </c>
      <c r="AH13" s="6" t="s">
        <v>230</v>
      </c>
      <c r="AI13" s="7">
        <v>175</v>
      </c>
      <c r="AJ13" s="6" t="s">
        <v>382</v>
      </c>
      <c r="AK13" s="7">
        <v>268</v>
      </c>
      <c r="AL13" s="8" t="s">
        <v>1598</v>
      </c>
      <c r="AM13" s="7">
        <v>250</v>
      </c>
      <c r="AN13" s="6" t="s">
        <v>1630</v>
      </c>
      <c r="AO13" s="11"/>
      <c r="AP13" s="8"/>
    </row>
    <row r="14" spans="1:42" x14ac:dyDescent="0.2">
      <c r="A14" s="7">
        <v>169</v>
      </c>
      <c r="B14" s="6" t="s">
        <v>1128</v>
      </c>
      <c r="C14" s="7">
        <v>208</v>
      </c>
      <c r="D14" s="6" t="s">
        <v>1162</v>
      </c>
      <c r="E14" s="7">
        <v>259</v>
      </c>
      <c r="F14" s="8" t="s">
        <v>1194</v>
      </c>
      <c r="G14" s="7">
        <v>281</v>
      </c>
      <c r="H14" s="8" t="s">
        <v>1212</v>
      </c>
      <c r="I14" s="7">
        <v>229</v>
      </c>
      <c r="J14" s="6" t="s">
        <v>121</v>
      </c>
      <c r="K14" s="7">
        <v>202</v>
      </c>
      <c r="L14" s="6" t="s">
        <v>148</v>
      </c>
      <c r="M14" s="7">
        <v>199</v>
      </c>
      <c r="N14" s="8" t="s">
        <v>173</v>
      </c>
      <c r="O14" s="7">
        <v>180</v>
      </c>
      <c r="P14" s="6" t="s">
        <v>196</v>
      </c>
      <c r="Q14" s="9">
        <v>512</v>
      </c>
      <c r="R14" s="12" t="s">
        <v>1276</v>
      </c>
      <c r="S14" s="7">
        <v>424</v>
      </c>
      <c r="T14" s="6" t="s">
        <v>1288</v>
      </c>
      <c r="U14" s="11"/>
      <c r="V14" s="8"/>
      <c r="W14" s="7">
        <v>185</v>
      </c>
      <c r="X14" s="8" t="s">
        <v>1415</v>
      </c>
      <c r="Y14" s="7">
        <v>537</v>
      </c>
      <c r="Z14" s="8" t="s">
        <v>1442</v>
      </c>
      <c r="AA14" s="7">
        <v>94</v>
      </c>
      <c r="AB14" s="6" t="s">
        <v>1475</v>
      </c>
      <c r="AC14" s="7">
        <v>298</v>
      </c>
      <c r="AD14" s="8" t="s">
        <v>1509</v>
      </c>
      <c r="AE14" s="7">
        <v>166</v>
      </c>
      <c r="AF14" s="8" t="s">
        <v>355</v>
      </c>
      <c r="AG14" s="7">
        <v>171</v>
      </c>
      <c r="AH14" s="6" t="s">
        <v>231</v>
      </c>
      <c r="AI14" s="7">
        <v>596</v>
      </c>
      <c r="AJ14" s="6" t="s">
        <v>383</v>
      </c>
      <c r="AK14" s="7">
        <v>306</v>
      </c>
      <c r="AL14" s="8" t="s">
        <v>1599</v>
      </c>
      <c r="AM14" s="7">
        <v>276</v>
      </c>
      <c r="AN14" s="6" t="s">
        <v>1631</v>
      </c>
      <c r="AO14" s="11"/>
      <c r="AP14" s="8"/>
    </row>
    <row r="15" spans="1:42" x14ac:dyDescent="0.2">
      <c r="A15" s="7">
        <v>190</v>
      </c>
      <c r="B15" s="6" t="s">
        <v>1129</v>
      </c>
      <c r="C15" s="7">
        <v>211</v>
      </c>
      <c r="D15" s="6" t="s">
        <v>1163</v>
      </c>
      <c r="E15" s="7">
        <v>293</v>
      </c>
      <c r="F15" s="8" t="s">
        <v>1195</v>
      </c>
      <c r="G15" s="7">
        <v>297</v>
      </c>
      <c r="H15" s="8" t="s">
        <v>1213</v>
      </c>
      <c r="I15" s="7">
        <v>247</v>
      </c>
      <c r="J15" s="6" t="s">
        <v>122</v>
      </c>
      <c r="K15" s="7">
        <v>203</v>
      </c>
      <c r="L15" s="6" t="s">
        <v>149</v>
      </c>
      <c r="M15" s="7">
        <v>287</v>
      </c>
      <c r="N15" s="8" t="s">
        <v>174</v>
      </c>
      <c r="O15" s="7">
        <v>186</v>
      </c>
      <c r="P15" s="6" t="s">
        <v>197</v>
      </c>
      <c r="Q15" s="11"/>
      <c r="R15" s="8"/>
      <c r="S15" s="7">
        <v>449</v>
      </c>
      <c r="T15" s="6" t="s">
        <v>1289</v>
      </c>
      <c r="U15" s="11"/>
      <c r="V15" s="8"/>
      <c r="W15" s="7">
        <v>284</v>
      </c>
      <c r="X15" s="8" t="s">
        <v>1416</v>
      </c>
      <c r="Y15" s="7">
        <v>296</v>
      </c>
      <c r="Z15" s="8" t="s">
        <v>1443</v>
      </c>
      <c r="AA15" s="7">
        <v>103</v>
      </c>
      <c r="AB15" s="6" t="s">
        <v>1476</v>
      </c>
      <c r="AC15" s="7">
        <v>582</v>
      </c>
      <c r="AD15" s="8" t="s">
        <v>1510</v>
      </c>
      <c r="AE15" s="7">
        <v>239</v>
      </c>
      <c r="AF15" s="8" t="s">
        <v>356</v>
      </c>
      <c r="AG15" s="7">
        <v>181</v>
      </c>
      <c r="AH15" s="6" t="s">
        <v>232</v>
      </c>
      <c r="AI15" s="7">
        <v>597</v>
      </c>
      <c r="AJ15" s="6" t="s">
        <v>384</v>
      </c>
      <c r="AK15" s="7">
        <v>308</v>
      </c>
      <c r="AL15" s="8" t="s">
        <v>1600</v>
      </c>
      <c r="AM15" s="7">
        <v>279</v>
      </c>
      <c r="AN15" s="6" t="s">
        <v>1632</v>
      </c>
      <c r="AO15" s="11"/>
      <c r="AP15" s="8"/>
    </row>
    <row r="16" spans="1:42" x14ac:dyDescent="0.2">
      <c r="A16" s="7">
        <v>193</v>
      </c>
      <c r="B16" s="6" t="s">
        <v>1130</v>
      </c>
      <c r="C16" s="7">
        <v>212</v>
      </c>
      <c r="D16" s="6" t="s">
        <v>1164</v>
      </c>
      <c r="E16" s="7">
        <v>328</v>
      </c>
      <c r="F16" s="8" t="s">
        <v>1196</v>
      </c>
      <c r="G16" s="7">
        <v>315</v>
      </c>
      <c r="H16" s="8" t="s">
        <v>1214</v>
      </c>
      <c r="I16" s="7">
        <v>244</v>
      </c>
      <c r="J16" s="6" t="s">
        <v>123</v>
      </c>
      <c r="K16" s="7">
        <v>214</v>
      </c>
      <c r="L16" s="6" t="s">
        <v>150</v>
      </c>
      <c r="M16" s="7">
        <v>375</v>
      </c>
      <c r="N16" s="8" t="s">
        <v>175</v>
      </c>
      <c r="O16" s="7">
        <v>538</v>
      </c>
      <c r="P16" s="6" t="s">
        <v>198</v>
      </c>
      <c r="Q16" s="11"/>
      <c r="R16" s="8"/>
      <c r="S16" s="7">
        <v>491</v>
      </c>
      <c r="T16" s="6" t="s">
        <v>1290</v>
      </c>
      <c r="U16" s="11"/>
      <c r="V16" s="8"/>
      <c r="W16" s="7">
        <v>285</v>
      </c>
      <c r="X16" s="8" t="s">
        <v>1417</v>
      </c>
      <c r="Y16" s="7">
        <v>316</v>
      </c>
      <c r="Z16" s="8" t="s">
        <v>1444</v>
      </c>
      <c r="AA16" s="7">
        <v>106</v>
      </c>
      <c r="AB16" s="6" t="s">
        <v>1477</v>
      </c>
      <c r="AC16" s="7">
        <v>377</v>
      </c>
      <c r="AD16" s="8" t="s">
        <v>1511</v>
      </c>
      <c r="AE16" s="7">
        <v>610</v>
      </c>
      <c r="AF16" s="8" t="s">
        <v>357</v>
      </c>
      <c r="AG16" s="7">
        <v>192</v>
      </c>
      <c r="AH16" s="6" t="s">
        <v>233</v>
      </c>
      <c r="AI16" s="7">
        <v>217</v>
      </c>
      <c r="AJ16" s="6" t="s">
        <v>385</v>
      </c>
      <c r="AK16" s="7">
        <v>335</v>
      </c>
      <c r="AL16" s="8" t="s">
        <v>1601</v>
      </c>
      <c r="AM16" s="7">
        <v>605</v>
      </c>
      <c r="AN16" s="6" t="s">
        <v>1084</v>
      </c>
      <c r="AO16" s="11"/>
      <c r="AP16" s="8"/>
    </row>
    <row r="17" spans="1:42" x14ac:dyDescent="0.2">
      <c r="A17" s="7">
        <v>533</v>
      </c>
      <c r="B17" s="6" t="s">
        <v>1131</v>
      </c>
      <c r="C17" s="7">
        <v>553</v>
      </c>
      <c r="D17" s="6" t="s">
        <v>1165</v>
      </c>
      <c r="E17" s="7">
        <v>347</v>
      </c>
      <c r="F17" s="8" t="s">
        <v>1197</v>
      </c>
      <c r="G17" s="7">
        <v>333</v>
      </c>
      <c r="H17" s="8" t="s">
        <v>102</v>
      </c>
      <c r="I17" s="7">
        <v>251</v>
      </c>
      <c r="J17" s="6" t="s">
        <v>124</v>
      </c>
      <c r="K17" s="7">
        <v>227</v>
      </c>
      <c r="L17" s="6" t="s">
        <v>151</v>
      </c>
      <c r="M17" s="7">
        <v>562</v>
      </c>
      <c r="N17" s="8" t="s">
        <v>176</v>
      </c>
      <c r="O17" s="7">
        <v>209</v>
      </c>
      <c r="P17" s="6" t="s">
        <v>199</v>
      </c>
      <c r="Q17" s="11"/>
      <c r="R17" s="8"/>
      <c r="S17" s="7">
        <v>499</v>
      </c>
      <c r="T17" s="6" t="s">
        <v>1291</v>
      </c>
      <c r="U17" s="11"/>
      <c r="V17" s="8"/>
      <c r="W17" s="7">
        <v>299</v>
      </c>
      <c r="X17" s="8" t="s">
        <v>1418</v>
      </c>
      <c r="Y17" s="7">
        <v>317</v>
      </c>
      <c r="Z17" s="8" t="s">
        <v>1445</v>
      </c>
      <c r="AA17" s="7">
        <v>110</v>
      </c>
      <c r="AB17" s="6" t="s">
        <v>1478</v>
      </c>
      <c r="AC17" s="7">
        <v>394</v>
      </c>
      <c r="AD17" s="8" t="s">
        <v>1512</v>
      </c>
      <c r="AE17" s="7">
        <v>612</v>
      </c>
      <c r="AF17" s="8" t="s">
        <v>358</v>
      </c>
      <c r="AG17" s="7">
        <v>197</v>
      </c>
      <c r="AH17" s="6" t="s">
        <v>234</v>
      </c>
      <c r="AI17" s="7">
        <v>222</v>
      </c>
      <c r="AJ17" s="6" t="s">
        <v>386</v>
      </c>
      <c r="AK17" s="7">
        <v>343</v>
      </c>
      <c r="AL17" s="8" t="s">
        <v>1612</v>
      </c>
      <c r="AM17" s="7">
        <v>342</v>
      </c>
      <c r="AN17" s="6" t="s">
        <v>1085</v>
      </c>
      <c r="AO17" s="11"/>
      <c r="AP17" s="8"/>
    </row>
    <row r="18" spans="1:42" x14ac:dyDescent="0.2">
      <c r="A18" s="7">
        <v>545</v>
      </c>
      <c r="B18" s="6" t="s">
        <v>1132</v>
      </c>
      <c r="C18" s="7">
        <v>236</v>
      </c>
      <c r="D18" s="6" t="s">
        <v>1166</v>
      </c>
      <c r="E18" s="7">
        <v>391</v>
      </c>
      <c r="F18" s="8" t="s">
        <v>1198</v>
      </c>
      <c r="G18" s="7">
        <v>365</v>
      </c>
      <c r="H18" s="8" t="s">
        <v>103</v>
      </c>
      <c r="I18" s="7">
        <v>260</v>
      </c>
      <c r="J18" s="6" t="s">
        <v>125</v>
      </c>
      <c r="K18" s="7">
        <v>270</v>
      </c>
      <c r="L18" s="6" t="s">
        <v>152</v>
      </c>
      <c r="M18" s="7">
        <v>390</v>
      </c>
      <c r="N18" s="8" t="s">
        <v>177</v>
      </c>
      <c r="O18" s="7">
        <v>215</v>
      </c>
      <c r="P18" s="6" t="s">
        <v>200</v>
      </c>
      <c r="Q18" s="11"/>
      <c r="R18" s="8"/>
      <c r="S18" s="9">
        <v>524</v>
      </c>
      <c r="T18" s="10" t="s">
        <v>1292</v>
      </c>
      <c r="U18" s="11"/>
      <c r="V18" s="8"/>
      <c r="W18" s="7">
        <v>303</v>
      </c>
      <c r="X18" s="8" t="s">
        <v>1419</v>
      </c>
      <c r="Y18" s="7">
        <v>320</v>
      </c>
      <c r="Z18" s="8" t="s">
        <v>1446</v>
      </c>
      <c r="AA18" s="7">
        <v>111</v>
      </c>
      <c r="AB18" s="6" t="s">
        <v>1479</v>
      </c>
      <c r="AC18" s="7">
        <v>444</v>
      </c>
      <c r="AD18" s="8" t="s">
        <v>1513</v>
      </c>
      <c r="AE18" s="7">
        <v>295</v>
      </c>
      <c r="AF18" s="8" t="s">
        <v>359</v>
      </c>
      <c r="AG18" s="7">
        <v>586</v>
      </c>
      <c r="AH18" s="6" t="s">
        <v>235</v>
      </c>
      <c r="AI18" s="7">
        <v>223</v>
      </c>
      <c r="AJ18" s="6" t="s">
        <v>387</v>
      </c>
      <c r="AK18" s="7">
        <v>399</v>
      </c>
      <c r="AL18" s="8" t="s">
        <v>1613</v>
      </c>
      <c r="AM18" s="7">
        <v>355</v>
      </c>
      <c r="AN18" s="6" t="s">
        <v>1086</v>
      </c>
      <c r="AO18" s="11"/>
      <c r="AP18" s="8"/>
    </row>
    <row r="19" spans="1:42" x14ac:dyDescent="0.2">
      <c r="A19" s="7">
        <v>213</v>
      </c>
      <c r="B19" s="6" t="s">
        <v>1133</v>
      </c>
      <c r="C19" s="7">
        <v>248</v>
      </c>
      <c r="D19" s="6" t="s">
        <v>1167</v>
      </c>
      <c r="E19" s="7">
        <v>426</v>
      </c>
      <c r="F19" s="8" t="s">
        <v>1199</v>
      </c>
      <c r="G19" s="7">
        <v>556</v>
      </c>
      <c r="H19" s="8" t="s">
        <v>104</v>
      </c>
      <c r="I19" s="7">
        <v>289</v>
      </c>
      <c r="J19" s="6" t="s">
        <v>126</v>
      </c>
      <c r="K19" s="7">
        <v>292</v>
      </c>
      <c r="L19" s="6" t="s">
        <v>153</v>
      </c>
      <c r="M19" s="7">
        <v>564</v>
      </c>
      <c r="N19" s="8" t="s">
        <v>178</v>
      </c>
      <c r="O19" s="7">
        <v>237</v>
      </c>
      <c r="P19" s="6" t="s">
        <v>201</v>
      </c>
      <c r="Q19" s="11"/>
      <c r="R19" s="8"/>
      <c r="S19" s="11"/>
      <c r="T19" s="8"/>
      <c r="U19" s="11"/>
      <c r="V19" s="8"/>
      <c r="W19" s="7">
        <v>309</v>
      </c>
      <c r="X19" s="8" t="s">
        <v>1420</v>
      </c>
      <c r="Y19" s="7">
        <v>344</v>
      </c>
      <c r="Z19" s="8" t="s">
        <v>1447</v>
      </c>
      <c r="AA19" s="7">
        <v>116</v>
      </c>
      <c r="AB19" s="6" t="s">
        <v>1480</v>
      </c>
      <c r="AC19" s="7">
        <v>454</v>
      </c>
      <c r="AD19" s="8" t="s">
        <v>1514</v>
      </c>
      <c r="AE19" s="7">
        <v>294</v>
      </c>
      <c r="AF19" s="8" t="s">
        <v>207</v>
      </c>
      <c r="AG19" s="7">
        <v>587</v>
      </c>
      <c r="AH19" s="6" t="s">
        <v>236</v>
      </c>
      <c r="AI19" s="7">
        <v>235</v>
      </c>
      <c r="AJ19" s="6" t="s">
        <v>388</v>
      </c>
      <c r="AK19" s="7">
        <v>402</v>
      </c>
      <c r="AL19" s="8" t="s">
        <v>1614</v>
      </c>
      <c r="AM19" s="7">
        <v>620</v>
      </c>
      <c r="AN19" s="6" t="s">
        <v>1637</v>
      </c>
      <c r="AO19" s="11"/>
      <c r="AP19" s="8"/>
    </row>
    <row r="20" spans="1:42" x14ac:dyDescent="0.2">
      <c r="A20" s="7">
        <v>548</v>
      </c>
      <c r="B20" s="6" t="s">
        <v>1134</v>
      </c>
      <c r="C20" s="7">
        <v>256</v>
      </c>
      <c r="D20" s="6" t="s">
        <v>1168</v>
      </c>
      <c r="E20" s="7">
        <v>457</v>
      </c>
      <c r="F20" s="8" t="s">
        <v>1200</v>
      </c>
      <c r="G20" s="7">
        <v>378</v>
      </c>
      <c r="H20" s="8" t="s">
        <v>105</v>
      </c>
      <c r="I20" s="7">
        <v>326</v>
      </c>
      <c r="J20" s="6" t="s">
        <v>127</v>
      </c>
      <c r="K20" s="7">
        <v>561</v>
      </c>
      <c r="L20" s="6" t="s">
        <v>154</v>
      </c>
      <c r="M20" s="7">
        <v>450</v>
      </c>
      <c r="N20" s="8" t="s">
        <v>179</v>
      </c>
      <c r="O20" s="7">
        <v>624</v>
      </c>
      <c r="P20" s="6" t="s">
        <v>38</v>
      </c>
      <c r="Q20" s="11"/>
      <c r="R20" s="8"/>
      <c r="S20" s="11"/>
      <c r="T20" s="8"/>
      <c r="U20" s="11"/>
      <c r="V20" s="8"/>
      <c r="W20" s="7">
        <v>338</v>
      </c>
      <c r="X20" s="8" t="s">
        <v>1421</v>
      </c>
      <c r="Y20" s="7">
        <v>345</v>
      </c>
      <c r="Z20" s="8" t="s">
        <v>1448</v>
      </c>
      <c r="AA20" s="7">
        <v>124</v>
      </c>
      <c r="AB20" s="6" t="s">
        <v>1481</v>
      </c>
      <c r="AC20" s="7">
        <v>626</v>
      </c>
      <c r="AD20" s="8" t="s">
        <v>39</v>
      </c>
      <c r="AE20" s="7">
        <v>535</v>
      </c>
      <c r="AF20" s="8" t="s">
        <v>208</v>
      </c>
      <c r="AG20" s="7">
        <v>243</v>
      </c>
      <c r="AH20" s="6" t="s">
        <v>237</v>
      </c>
      <c r="AI20" s="7">
        <v>246</v>
      </c>
      <c r="AJ20" s="6" t="s">
        <v>389</v>
      </c>
      <c r="AK20" s="7">
        <v>419</v>
      </c>
      <c r="AL20" s="8" t="s">
        <v>1615</v>
      </c>
      <c r="AM20" s="7">
        <v>385</v>
      </c>
      <c r="AN20" s="6" t="s">
        <v>1087</v>
      </c>
      <c r="AO20" s="11"/>
      <c r="AP20" s="8"/>
    </row>
    <row r="21" spans="1:42" x14ac:dyDescent="0.2">
      <c r="A21" s="7">
        <v>539</v>
      </c>
      <c r="B21" s="6" t="s">
        <v>1135</v>
      </c>
      <c r="C21" s="7">
        <v>265</v>
      </c>
      <c r="D21" s="6" t="s">
        <v>1169</v>
      </c>
      <c r="E21" s="9">
        <v>477</v>
      </c>
      <c r="F21" s="12" t="s">
        <v>1201</v>
      </c>
      <c r="G21" s="7">
        <v>400</v>
      </c>
      <c r="H21" s="8" t="s">
        <v>106</v>
      </c>
      <c r="I21" s="7">
        <v>410</v>
      </c>
      <c r="J21" s="6" t="s">
        <v>128</v>
      </c>
      <c r="K21" s="7">
        <v>324</v>
      </c>
      <c r="L21" s="6" t="s">
        <v>155</v>
      </c>
      <c r="M21" s="7">
        <v>478</v>
      </c>
      <c r="N21" s="8" t="s">
        <v>180</v>
      </c>
      <c r="O21" s="7">
        <v>242</v>
      </c>
      <c r="P21" s="6" t="s">
        <v>202</v>
      </c>
      <c r="Q21" s="11"/>
      <c r="R21" s="8"/>
      <c r="S21" s="11"/>
      <c r="T21" s="8"/>
      <c r="U21" s="11"/>
      <c r="V21" s="8"/>
      <c r="W21" s="7">
        <v>372</v>
      </c>
      <c r="X21" s="8" t="s">
        <v>1422</v>
      </c>
      <c r="Y21" s="7">
        <v>349</v>
      </c>
      <c r="Z21" s="8" t="s">
        <v>1449</v>
      </c>
      <c r="AA21" s="7">
        <v>609</v>
      </c>
      <c r="AB21" s="6" t="s">
        <v>1482</v>
      </c>
      <c r="AC21" s="7">
        <v>469</v>
      </c>
      <c r="AD21" s="8" t="s">
        <v>1515</v>
      </c>
      <c r="AE21" s="7">
        <v>583</v>
      </c>
      <c r="AF21" s="8" t="s">
        <v>1452</v>
      </c>
      <c r="AG21" s="7">
        <v>249</v>
      </c>
      <c r="AH21" s="6" t="s">
        <v>238</v>
      </c>
      <c r="AI21" s="7">
        <v>254</v>
      </c>
      <c r="AJ21" s="6" t="s">
        <v>390</v>
      </c>
      <c r="AK21" s="7">
        <v>601</v>
      </c>
      <c r="AL21" s="8" t="s">
        <v>1616</v>
      </c>
      <c r="AM21" s="7">
        <v>606</v>
      </c>
      <c r="AN21" s="6" t="s">
        <v>1088</v>
      </c>
      <c r="AO21" s="11"/>
      <c r="AP21" s="8"/>
    </row>
    <row r="22" spans="1:42" x14ac:dyDescent="0.2">
      <c r="A22" s="7">
        <v>542</v>
      </c>
      <c r="B22" s="6" t="s">
        <v>1136</v>
      </c>
      <c r="C22" s="7">
        <v>554</v>
      </c>
      <c r="D22" s="6" t="s">
        <v>1170</v>
      </c>
      <c r="E22" s="11"/>
      <c r="F22" s="8"/>
      <c r="G22" s="7">
        <v>557</v>
      </c>
      <c r="H22" s="8" t="s">
        <v>107</v>
      </c>
      <c r="I22" s="7">
        <v>437</v>
      </c>
      <c r="J22" s="6" t="s">
        <v>129</v>
      </c>
      <c r="K22" s="7">
        <v>616</v>
      </c>
      <c r="L22" s="6" t="s">
        <v>156</v>
      </c>
      <c r="M22" s="7">
        <v>565</v>
      </c>
      <c r="N22" s="8" t="s">
        <v>181</v>
      </c>
      <c r="O22" s="7">
        <v>252</v>
      </c>
      <c r="P22" s="6" t="s">
        <v>203</v>
      </c>
      <c r="Q22" s="11"/>
      <c r="R22" s="8"/>
      <c r="S22" s="11"/>
      <c r="T22" s="8"/>
      <c r="U22" s="11"/>
      <c r="V22" s="8"/>
      <c r="W22" s="7">
        <v>388</v>
      </c>
      <c r="X22" s="8" t="s">
        <v>1423</v>
      </c>
      <c r="Y22" s="7">
        <v>573</v>
      </c>
      <c r="Z22" s="8" t="s">
        <v>1450</v>
      </c>
      <c r="AA22" s="7">
        <v>195</v>
      </c>
      <c r="AB22" s="6" t="s">
        <v>1483</v>
      </c>
      <c r="AC22" s="9">
        <v>500</v>
      </c>
      <c r="AD22" s="12" t="s">
        <v>343</v>
      </c>
      <c r="AE22" s="7">
        <v>414</v>
      </c>
      <c r="AF22" s="8" t="s">
        <v>209</v>
      </c>
      <c r="AG22" s="7">
        <v>258</v>
      </c>
      <c r="AH22" s="6" t="s">
        <v>239</v>
      </c>
      <c r="AI22" s="7">
        <v>263</v>
      </c>
      <c r="AJ22" s="6" t="s">
        <v>391</v>
      </c>
      <c r="AK22" s="7">
        <v>474</v>
      </c>
      <c r="AL22" s="8" t="s">
        <v>1617</v>
      </c>
      <c r="AM22" s="7">
        <v>607</v>
      </c>
      <c r="AN22" s="6" t="s">
        <v>1089</v>
      </c>
      <c r="AO22" s="11"/>
      <c r="AP22" s="8"/>
    </row>
    <row r="23" spans="1:42" x14ac:dyDescent="0.2">
      <c r="A23" s="7">
        <v>331</v>
      </c>
      <c r="B23" s="6" t="s">
        <v>1137</v>
      </c>
      <c r="C23" s="7">
        <v>311</v>
      </c>
      <c r="D23" s="6" t="s">
        <v>1171</v>
      </c>
      <c r="E23" s="11"/>
      <c r="F23" s="8"/>
      <c r="G23" s="7">
        <v>503</v>
      </c>
      <c r="H23" s="8" t="s">
        <v>108</v>
      </c>
      <c r="I23" s="7">
        <v>438</v>
      </c>
      <c r="J23" s="6" t="s">
        <v>130</v>
      </c>
      <c r="K23" s="7">
        <v>366</v>
      </c>
      <c r="L23" s="6" t="s">
        <v>157</v>
      </c>
      <c r="M23" s="7">
        <v>480</v>
      </c>
      <c r="N23" s="8" t="s">
        <v>182</v>
      </c>
      <c r="O23" s="7">
        <v>253</v>
      </c>
      <c r="P23" s="6" t="s">
        <v>204</v>
      </c>
      <c r="Q23" s="11"/>
      <c r="R23" s="8"/>
      <c r="S23" s="11"/>
      <c r="T23" s="8"/>
      <c r="U23" s="11"/>
      <c r="V23" s="8"/>
      <c r="W23" s="7">
        <v>570</v>
      </c>
      <c r="X23" s="8" t="s">
        <v>1424</v>
      </c>
      <c r="Y23" s="7">
        <v>354</v>
      </c>
      <c r="Z23" s="8" t="s">
        <v>1451</v>
      </c>
      <c r="AA23" s="7">
        <v>205</v>
      </c>
      <c r="AB23" s="6" t="s">
        <v>1484</v>
      </c>
      <c r="AC23" s="11"/>
      <c r="AD23" s="8"/>
      <c r="AE23" s="7">
        <v>415</v>
      </c>
      <c r="AF23" s="8" t="s">
        <v>210</v>
      </c>
      <c r="AG23" s="7">
        <v>267</v>
      </c>
      <c r="AH23" s="6" t="s">
        <v>240</v>
      </c>
      <c r="AI23" s="7">
        <v>274</v>
      </c>
      <c r="AJ23" s="6" t="s">
        <v>392</v>
      </c>
      <c r="AK23" s="7">
        <v>523</v>
      </c>
      <c r="AL23" s="8" t="s">
        <v>1618</v>
      </c>
      <c r="AM23" s="7">
        <v>440</v>
      </c>
      <c r="AN23" s="6" t="s">
        <v>1090</v>
      </c>
      <c r="AO23" s="11"/>
      <c r="AP23" s="8"/>
    </row>
    <row r="24" spans="1:42" x14ac:dyDescent="0.2">
      <c r="A24" s="7">
        <v>544</v>
      </c>
      <c r="B24" s="6" t="s">
        <v>1138</v>
      </c>
      <c r="C24" s="7">
        <v>329</v>
      </c>
      <c r="D24" s="6" t="s">
        <v>1172</v>
      </c>
      <c r="E24" s="11"/>
      <c r="F24" s="8"/>
      <c r="G24" s="9">
        <v>530</v>
      </c>
      <c r="H24" s="12" t="s">
        <v>109</v>
      </c>
      <c r="I24" s="7">
        <v>462</v>
      </c>
      <c r="J24" s="6" t="s">
        <v>131</v>
      </c>
      <c r="K24" s="7">
        <v>405</v>
      </c>
      <c r="L24" s="6" t="s">
        <v>158</v>
      </c>
      <c r="M24" s="7">
        <v>483</v>
      </c>
      <c r="N24" s="8" t="s">
        <v>183</v>
      </c>
      <c r="O24" s="7">
        <v>261</v>
      </c>
      <c r="P24" s="6" t="s">
        <v>1250</v>
      </c>
      <c r="Q24" s="11"/>
      <c r="R24" s="8"/>
      <c r="S24" s="11"/>
      <c r="T24" s="8"/>
      <c r="U24" s="11"/>
      <c r="V24" s="8"/>
      <c r="W24" s="7">
        <v>396</v>
      </c>
      <c r="X24" s="8" t="s">
        <v>1425</v>
      </c>
      <c r="Y24" s="7">
        <v>574</v>
      </c>
      <c r="Z24" s="8" t="s">
        <v>1452</v>
      </c>
      <c r="AA24" s="7">
        <v>230</v>
      </c>
      <c r="AB24" s="6" t="s">
        <v>1486</v>
      </c>
      <c r="AC24" s="11"/>
      <c r="AD24" s="8"/>
      <c r="AE24" s="7">
        <v>628</v>
      </c>
      <c r="AF24" s="8" t="s">
        <v>40</v>
      </c>
      <c r="AG24" s="7">
        <v>87</v>
      </c>
      <c r="AH24" s="6" t="s">
        <v>241</v>
      </c>
      <c r="AI24" s="7">
        <v>291</v>
      </c>
      <c r="AJ24" s="6" t="s">
        <v>1442</v>
      </c>
      <c r="AK24" s="9">
        <v>602</v>
      </c>
      <c r="AL24" s="12" t="s">
        <v>1619</v>
      </c>
      <c r="AM24" s="7">
        <v>441</v>
      </c>
      <c r="AN24" s="6" t="s">
        <v>1091</v>
      </c>
      <c r="AO24" s="11"/>
      <c r="AP24" s="8"/>
    </row>
    <row r="25" spans="1:42" x14ac:dyDescent="0.2">
      <c r="A25" s="7">
        <v>356</v>
      </c>
      <c r="B25" s="6" t="s">
        <v>1139</v>
      </c>
      <c r="C25" s="7">
        <v>352</v>
      </c>
      <c r="D25" s="6" t="s">
        <v>1173</v>
      </c>
      <c r="E25" s="11"/>
      <c r="F25" s="8"/>
      <c r="G25" s="11"/>
      <c r="H25" s="8"/>
      <c r="I25" s="7">
        <v>472</v>
      </c>
      <c r="J25" s="6" t="s">
        <v>132</v>
      </c>
      <c r="K25" s="7">
        <v>439</v>
      </c>
      <c r="L25" s="6" t="s">
        <v>159</v>
      </c>
      <c r="M25" s="9">
        <v>566</v>
      </c>
      <c r="N25" s="12" t="s">
        <v>184</v>
      </c>
      <c r="O25" s="7">
        <v>273</v>
      </c>
      <c r="P25" s="6" t="s">
        <v>1251</v>
      </c>
      <c r="Q25" s="11"/>
      <c r="R25" s="8"/>
      <c r="S25" s="11"/>
      <c r="T25" s="8"/>
      <c r="U25" s="11"/>
      <c r="V25" s="8"/>
      <c r="W25" s="7">
        <v>397</v>
      </c>
      <c r="X25" s="8" t="s">
        <v>1426</v>
      </c>
      <c r="Y25" s="7">
        <v>371</v>
      </c>
      <c r="Z25" s="8" t="s">
        <v>1453</v>
      </c>
      <c r="AA25" s="7">
        <v>578</v>
      </c>
      <c r="AB25" s="6" t="s">
        <v>1487</v>
      </c>
      <c r="AC25" s="11"/>
      <c r="AD25" s="8"/>
      <c r="AE25" s="7">
        <v>456</v>
      </c>
      <c r="AF25" s="8" t="s">
        <v>211</v>
      </c>
      <c r="AG25" s="7">
        <v>280</v>
      </c>
      <c r="AH25" s="6" t="s">
        <v>242</v>
      </c>
      <c r="AI25" s="7">
        <v>304</v>
      </c>
      <c r="AJ25" s="6" t="s">
        <v>393</v>
      </c>
      <c r="AK25" s="11"/>
      <c r="AL25" s="8"/>
      <c r="AM25" s="7">
        <v>608</v>
      </c>
      <c r="AN25" s="6" t="s">
        <v>1092</v>
      </c>
      <c r="AO25" s="11"/>
      <c r="AP25" s="8"/>
    </row>
    <row r="26" spans="1:42" x14ac:dyDescent="0.2">
      <c r="A26" s="7">
        <v>362</v>
      </c>
      <c r="B26" s="6" t="s">
        <v>1140</v>
      </c>
      <c r="C26" s="7">
        <v>364</v>
      </c>
      <c r="D26" s="6" t="s">
        <v>1174</v>
      </c>
      <c r="E26" s="11"/>
      <c r="F26" s="8"/>
      <c r="G26" s="11"/>
      <c r="H26" s="8"/>
      <c r="I26" s="7">
        <v>473</v>
      </c>
      <c r="J26" s="6" t="s">
        <v>133</v>
      </c>
      <c r="K26" s="7">
        <v>442</v>
      </c>
      <c r="L26" s="6" t="s">
        <v>160</v>
      </c>
      <c r="M26" s="11"/>
      <c r="N26" s="8"/>
      <c r="O26" s="7">
        <v>275</v>
      </c>
      <c r="P26" s="6" t="s">
        <v>1252</v>
      </c>
      <c r="Q26" s="11"/>
      <c r="R26" s="8"/>
      <c r="S26" s="11"/>
      <c r="T26" s="8"/>
      <c r="U26" s="11"/>
      <c r="V26" s="8"/>
      <c r="W26" s="7">
        <v>412</v>
      </c>
      <c r="X26" s="8" t="s">
        <v>1427</v>
      </c>
      <c r="Y26" s="7">
        <v>379</v>
      </c>
      <c r="Z26" s="8" t="s">
        <v>1454</v>
      </c>
      <c r="AA26" s="7">
        <v>257</v>
      </c>
      <c r="AB26" s="6" t="s">
        <v>1488</v>
      </c>
      <c r="AC26" s="11"/>
      <c r="AD26" s="8"/>
      <c r="AE26" s="7">
        <v>458</v>
      </c>
      <c r="AF26" s="8" t="s">
        <v>212</v>
      </c>
      <c r="AG26" s="7">
        <v>588</v>
      </c>
      <c r="AH26" s="6" t="s">
        <v>243</v>
      </c>
      <c r="AI26" s="7">
        <v>321</v>
      </c>
      <c r="AJ26" s="6" t="s">
        <v>394</v>
      </c>
      <c r="AK26" s="11"/>
      <c r="AL26" s="8"/>
      <c r="AM26" s="7">
        <v>452</v>
      </c>
      <c r="AN26" s="6" t="s">
        <v>1093</v>
      </c>
      <c r="AO26" s="11"/>
      <c r="AP26" s="8"/>
    </row>
    <row r="27" spans="1:42" x14ac:dyDescent="0.2">
      <c r="A27" s="7">
        <v>536</v>
      </c>
      <c r="B27" s="6" t="s">
        <v>1141</v>
      </c>
      <c r="C27" s="7">
        <v>422</v>
      </c>
      <c r="D27" s="6" t="s">
        <v>1175</v>
      </c>
      <c r="E27" s="11"/>
      <c r="F27" s="8"/>
      <c r="G27" s="11"/>
      <c r="H27" s="8"/>
      <c r="I27" s="7">
        <v>558</v>
      </c>
      <c r="J27" s="6" t="s">
        <v>134</v>
      </c>
      <c r="K27" s="9">
        <v>490</v>
      </c>
      <c r="L27" s="10" t="s">
        <v>161</v>
      </c>
      <c r="M27" s="11"/>
      <c r="N27" s="8"/>
      <c r="O27" s="7">
        <v>290</v>
      </c>
      <c r="P27" s="6" t="s">
        <v>1253</v>
      </c>
      <c r="Q27" s="11"/>
      <c r="R27" s="8"/>
      <c r="S27" s="11"/>
      <c r="T27" s="8"/>
      <c r="U27" s="11"/>
      <c r="V27" s="8"/>
      <c r="W27" s="7">
        <v>418</v>
      </c>
      <c r="X27" s="8" t="s">
        <v>1428</v>
      </c>
      <c r="Y27" s="7">
        <v>411</v>
      </c>
      <c r="Z27" s="8" t="s">
        <v>1455</v>
      </c>
      <c r="AA27" s="7">
        <v>271</v>
      </c>
      <c r="AB27" s="6" t="s">
        <v>1633</v>
      </c>
      <c r="AC27" s="11"/>
      <c r="AD27" s="8"/>
      <c r="AE27" s="7">
        <v>459</v>
      </c>
      <c r="AF27" s="8" t="s">
        <v>213</v>
      </c>
      <c r="AG27" s="7">
        <v>300</v>
      </c>
      <c r="AH27" s="6" t="s">
        <v>244</v>
      </c>
      <c r="AI27" s="7">
        <v>330</v>
      </c>
      <c r="AJ27" s="6" t="s">
        <v>395</v>
      </c>
      <c r="AK27" s="11"/>
      <c r="AL27" s="8"/>
      <c r="AM27" s="9">
        <v>504</v>
      </c>
      <c r="AN27" s="10" t="s">
        <v>1094</v>
      </c>
      <c r="AO27" s="11"/>
      <c r="AP27" s="8"/>
    </row>
    <row r="28" spans="1:42" x14ac:dyDescent="0.2">
      <c r="A28" s="7">
        <v>376</v>
      </c>
      <c r="B28" s="6" t="s">
        <v>1142</v>
      </c>
      <c r="C28" s="7">
        <v>430</v>
      </c>
      <c r="D28" s="6" t="s">
        <v>1176</v>
      </c>
      <c r="E28" s="11"/>
      <c r="F28" s="8"/>
      <c r="G28" s="11"/>
      <c r="H28" s="8"/>
      <c r="I28" s="7">
        <v>484</v>
      </c>
      <c r="J28" s="6" t="s">
        <v>135</v>
      </c>
      <c r="K28" s="11"/>
      <c r="L28" s="8"/>
      <c r="M28" s="11"/>
      <c r="N28" s="8"/>
      <c r="O28" s="7">
        <v>301</v>
      </c>
      <c r="P28" s="6" t="s">
        <v>1254</v>
      </c>
      <c r="Q28" s="11"/>
      <c r="R28" s="8"/>
      <c r="S28" s="11"/>
      <c r="T28" s="8"/>
      <c r="U28" s="11"/>
      <c r="V28" s="8"/>
      <c r="W28" s="7">
        <v>476</v>
      </c>
      <c r="X28" s="8" t="s">
        <v>1429</v>
      </c>
      <c r="Y28" s="7">
        <v>416</v>
      </c>
      <c r="Z28" s="8" t="s">
        <v>1456</v>
      </c>
      <c r="AA28" s="7">
        <v>278</v>
      </c>
      <c r="AB28" s="6" t="s">
        <v>1489</v>
      </c>
      <c r="AC28" s="11"/>
      <c r="AD28" s="8"/>
      <c r="AE28" s="7">
        <v>464</v>
      </c>
      <c r="AF28" s="8" t="s">
        <v>214</v>
      </c>
      <c r="AG28" s="7">
        <v>314</v>
      </c>
      <c r="AH28" s="6" t="s">
        <v>245</v>
      </c>
      <c r="AI28" s="7">
        <v>348</v>
      </c>
      <c r="AJ28" s="6" t="s">
        <v>396</v>
      </c>
      <c r="AK28" s="11"/>
      <c r="AL28" s="8"/>
      <c r="AM28" s="11"/>
      <c r="AN28" s="8"/>
      <c r="AO28" s="11"/>
      <c r="AP28" s="8"/>
    </row>
    <row r="29" spans="1:42" x14ac:dyDescent="0.2">
      <c r="A29" s="7">
        <v>380</v>
      </c>
      <c r="B29" s="6" t="s">
        <v>1143</v>
      </c>
      <c r="C29" s="7">
        <v>466</v>
      </c>
      <c r="D29" s="6" t="s">
        <v>1177</v>
      </c>
      <c r="E29" s="11"/>
      <c r="F29" s="8"/>
      <c r="G29" s="11"/>
      <c r="H29" s="8"/>
      <c r="I29" s="7">
        <v>486</v>
      </c>
      <c r="J29" s="6" t="s">
        <v>136</v>
      </c>
      <c r="K29" s="11"/>
      <c r="L29" s="8"/>
      <c r="M29" s="11"/>
      <c r="N29" s="8"/>
      <c r="O29" s="7">
        <v>302</v>
      </c>
      <c r="P29" s="6" t="s">
        <v>1255</v>
      </c>
      <c r="Q29" s="11"/>
      <c r="R29" s="8"/>
      <c r="S29" s="11"/>
      <c r="T29" s="8"/>
      <c r="U29" s="11"/>
      <c r="V29" s="8"/>
      <c r="W29" s="7">
        <v>506</v>
      </c>
      <c r="X29" s="8" t="s">
        <v>1430</v>
      </c>
      <c r="Y29" s="7">
        <v>425</v>
      </c>
      <c r="Z29" s="8" t="s">
        <v>1457</v>
      </c>
      <c r="AA29" s="7">
        <v>312</v>
      </c>
      <c r="AB29" s="6" t="s">
        <v>1490</v>
      </c>
      <c r="AC29" s="11"/>
      <c r="AD29" s="8"/>
      <c r="AE29" s="7">
        <v>487</v>
      </c>
      <c r="AF29" s="8" t="s">
        <v>215</v>
      </c>
      <c r="AG29" s="7">
        <v>337</v>
      </c>
      <c r="AH29" s="6" t="s">
        <v>246</v>
      </c>
      <c r="AI29" s="7">
        <v>359</v>
      </c>
      <c r="AJ29" s="6" t="s">
        <v>397</v>
      </c>
      <c r="AK29" s="11"/>
      <c r="AL29" s="8"/>
      <c r="AM29" s="11"/>
      <c r="AN29" s="8"/>
      <c r="AO29" s="11"/>
      <c r="AP29" s="8"/>
    </row>
    <row r="30" spans="1:42" x14ac:dyDescent="0.2">
      <c r="A30" s="7">
        <v>551</v>
      </c>
      <c r="B30" s="6" t="s">
        <v>1144</v>
      </c>
      <c r="C30" s="7">
        <v>481</v>
      </c>
      <c r="D30" s="6" t="s">
        <v>1178</v>
      </c>
      <c r="E30" s="11"/>
      <c r="F30" s="8"/>
      <c r="G30" s="11"/>
      <c r="H30" s="8"/>
      <c r="I30" s="9">
        <v>493</v>
      </c>
      <c r="J30" s="10" t="s">
        <v>137</v>
      </c>
      <c r="K30" s="11"/>
      <c r="L30" s="8"/>
      <c r="M30" s="11"/>
      <c r="N30" s="8"/>
      <c r="O30" s="7">
        <v>360</v>
      </c>
      <c r="P30" s="6" t="s">
        <v>1256</v>
      </c>
      <c r="Q30" s="11"/>
      <c r="R30" s="8"/>
      <c r="S30" s="11"/>
      <c r="T30" s="8"/>
      <c r="U30" s="11"/>
      <c r="V30" s="8"/>
      <c r="W30" s="9">
        <v>514</v>
      </c>
      <c r="X30" s="12" t="s">
        <v>1431</v>
      </c>
      <c r="Y30" s="7">
        <v>428</v>
      </c>
      <c r="Z30" s="8" t="s">
        <v>1458</v>
      </c>
      <c r="AA30" s="7">
        <v>325</v>
      </c>
      <c r="AB30" s="6" t="s">
        <v>1491</v>
      </c>
      <c r="AC30" s="11"/>
      <c r="AD30" s="8"/>
      <c r="AE30" s="7">
        <v>584</v>
      </c>
      <c r="AF30" s="8" t="s">
        <v>216</v>
      </c>
      <c r="AG30" s="7">
        <v>339</v>
      </c>
      <c r="AH30" s="6" t="s">
        <v>247</v>
      </c>
      <c r="AI30" s="7">
        <v>368</v>
      </c>
      <c r="AJ30" s="6" t="s">
        <v>398</v>
      </c>
      <c r="AK30" s="11"/>
      <c r="AL30" s="8"/>
      <c r="AM30" s="11"/>
      <c r="AN30" s="8"/>
      <c r="AO30" s="11"/>
      <c r="AP30" s="8"/>
    </row>
    <row r="31" spans="1:42" x14ac:dyDescent="0.2">
      <c r="A31" s="7">
        <v>436</v>
      </c>
      <c r="B31" s="6" t="s">
        <v>1145</v>
      </c>
      <c r="C31" s="7">
        <v>519</v>
      </c>
      <c r="D31" s="6" t="s">
        <v>1179</v>
      </c>
      <c r="E31" s="11"/>
      <c r="F31" s="8"/>
      <c r="G31" s="11"/>
      <c r="H31" s="8"/>
      <c r="I31" s="11"/>
      <c r="J31" s="8"/>
      <c r="K31" s="11"/>
      <c r="L31" s="8"/>
      <c r="M31" s="11"/>
      <c r="N31" s="8"/>
      <c r="O31" s="7">
        <v>363</v>
      </c>
      <c r="P31" s="6" t="s">
        <v>1257</v>
      </c>
      <c r="Q31" s="11"/>
      <c r="R31" s="8"/>
      <c r="S31" s="11"/>
      <c r="T31" s="8"/>
      <c r="U31" s="11"/>
      <c r="V31" s="8"/>
      <c r="W31" s="11"/>
      <c r="X31" s="8"/>
      <c r="Y31" s="7">
        <v>445</v>
      </c>
      <c r="Z31" s="8" t="s">
        <v>1459</v>
      </c>
      <c r="AA31" s="7">
        <v>327</v>
      </c>
      <c r="AB31" s="6" t="s">
        <v>1492</v>
      </c>
      <c r="AC31" s="11"/>
      <c r="AD31" s="8"/>
      <c r="AE31" s="7">
        <v>505</v>
      </c>
      <c r="AF31" s="8" t="s">
        <v>217</v>
      </c>
      <c r="AG31" s="7">
        <v>341</v>
      </c>
      <c r="AH31" s="6" t="s">
        <v>248</v>
      </c>
      <c r="AI31" s="7">
        <v>374</v>
      </c>
      <c r="AJ31" s="6" t="s">
        <v>399</v>
      </c>
      <c r="AK31" s="11"/>
      <c r="AL31" s="8"/>
      <c r="AM31" s="11"/>
      <c r="AN31" s="8"/>
      <c r="AO31" s="11"/>
      <c r="AP31" s="8"/>
    </row>
    <row r="32" spans="1:42" x14ac:dyDescent="0.2">
      <c r="A32" s="7">
        <v>429</v>
      </c>
      <c r="B32" s="6" t="s">
        <v>1146</v>
      </c>
      <c r="C32" s="7">
        <v>521</v>
      </c>
      <c r="D32" s="6" t="s">
        <v>1180</v>
      </c>
      <c r="E32" s="11"/>
      <c r="F32" s="8"/>
      <c r="G32" s="11"/>
      <c r="H32" s="8"/>
      <c r="I32" s="11"/>
      <c r="J32" s="8"/>
      <c r="K32" s="11"/>
      <c r="L32" s="8"/>
      <c r="M32" s="11"/>
      <c r="N32" s="8"/>
      <c r="O32" s="7">
        <v>369</v>
      </c>
      <c r="P32" s="6" t="s">
        <v>1258</v>
      </c>
      <c r="Q32" s="11"/>
      <c r="R32" s="8"/>
      <c r="S32" s="11"/>
      <c r="T32" s="8"/>
      <c r="U32" s="11"/>
      <c r="V32" s="8"/>
      <c r="W32" s="11"/>
      <c r="X32" s="8"/>
      <c r="Y32" s="7">
        <v>575</v>
      </c>
      <c r="Z32" s="8" t="s">
        <v>1460</v>
      </c>
      <c r="AA32" s="7">
        <v>340</v>
      </c>
      <c r="AB32" s="6" t="s">
        <v>1493</v>
      </c>
      <c r="AC32" s="11"/>
      <c r="AD32" s="8"/>
      <c r="AE32" s="7">
        <v>518</v>
      </c>
      <c r="AF32" s="8" t="s">
        <v>218</v>
      </c>
      <c r="AG32" s="7">
        <v>350</v>
      </c>
      <c r="AH32" s="6" t="s">
        <v>249</v>
      </c>
      <c r="AI32" s="7">
        <v>432</v>
      </c>
      <c r="AJ32" s="6" t="s">
        <v>400</v>
      </c>
      <c r="AK32" s="11"/>
      <c r="AL32" s="8"/>
      <c r="AM32" s="11"/>
      <c r="AN32" s="8"/>
      <c r="AO32" s="11"/>
      <c r="AP32" s="8"/>
    </row>
    <row r="33" spans="1:42" x14ac:dyDescent="0.2">
      <c r="A33" s="7">
        <v>541</v>
      </c>
      <c r="B33" s="6" t="s">
        <v>1147</v>
      </c>
      <c r="C33" s="7">
        <v>526</v>
      </c>
      <c r="D33" s="6" t="s">
        <v>1181</v>
      </c>
      <c r="E33" s="11"/>
      <c r="F33" s="8"/>
      <c r="G33" s="11"/>
      <c r="H33" s="8"/>
      <c r="I33" s="11"/>
      <c r="J33" s="8"/>
      <c r="K33" s="11"/>
      <c r="L33" s="8"/>
      <c r="M33" s="11"/>
      <c r="N33" s="8"/>
      <c r="O33" s="7">
        <v>373</v>
      </c>
      <c r="P33" s="6" t="s">
        <v>1259</v>
      </c>
      <c r="Q33" s="11"/>
      <c r="R33" s="8"/>
      <c r="S33" s="11"/>
      <c r="T33" s="8"/>
      <c r="U33" s="11"/>
      <c r="V33" s="8"/>
      <c r="W33" s="11"/>
      <c r="X33" s="8"/>
      <c r="Y33" s="7">
        <v>489</v>
      </c>
      <c r="Z33" s="8" t="s">
        <v>1461</v>
      </c>
      <c r="AA33" s="7">
        <v>346</v>
      </c>
      <c r="AB33" s="6" t="s">
        <v>1494</v>
      </c>
      <c r="AC33" s="11"/>
      <c r="AD33" s="8"/>
      <c r="AE33" s="9">
        <v>534</v>
      </c>
      <c r="AF33" s="12" t="s">
        <v>219</v>
      </c>
      <c r="AG33" s="7">
        <v>589</v>
      </c>
      <c r="AH33" s="6" t="s">
        <v>1237</v>
      </c>
      <c r="AI33" s="7">
        <v>431</v>
      </c>
      <c r="AJ33" s="6" t="s">
        <v>401</v>
      </c>
      <c r="AK33" s="11"/>
      <c r="AL33" s="8"/>
      <c r="AM33" s="11"/>
      <c r="AN33" s="8"/>
      <c r="AO33" s="11"/>
      <c r="AP33" s="8"/>
    </row>
    <row r="34" spans="1:42" x14ac:dyDescent="0.2">
      <c r="A34" s="7">
        <v>508</v>
      </c>
      <c r="B34" s="6" t="s">
        <v>1148</v>
      </c>
      <c r="C34" s="9">
        <v>527</v>
      </c>
      <c r="D34" s="10" t="s">
        <v>1182</v>
      </c>
      <c r="E34" s="11"/>
      <c r="F34" s="8"/>
      <c r="G34" s="11"/>
      <c r="H34" s="8"/>
      <c r="I34" s="11"/>
      <c r="J34" s="8"/>
      <c r="K34" s="11"/>
      <c r="L34" s="8"/>
      <c r="M34" s="11"/>
      <c r="N34" s="8"/>
      <c r="O34" s="7">
        <v>393</v>
      </c>
      <c r="P34" s="6" t="s">
        <v>1260</v>
      </c>
      <c r="Q34" s="11"/>
      <c r="R34" s="8"/>
      <c r="S34" s="11"/>
      <c r="T34" s="8"/>
      <c r="U34" s="11"/>
      <c r="V34" s="8"/>
      <c r="W34" s="11"/>
      <c r="X34" s="8"/>
      <c r="Y34" s="7">
        <v>625</v>
      </c>
      <c r="Z34" s="8" t="s">
        <v>41</v>
      </c>
      <c r="AA34" s="7">
        <v>361</v>
      </c>
      <c r="AB34" s="6" t="s">
        <v>1495</v>
      </c>
      <c r="AC34" s="11"/>
      <c r="AD34" s="8"/>
      <c r="AE34" s="11"/>
      <c r="AF34" s="8"/>
      <c r="AG34" s="7">
        <v>590</v>
      </c>
      <c r="AH34" s="6" t="s">
        <v>1238</v>
      </c>
      <c r="AI34" s="7">
        <v>433</v>
      </c>
      <c r="AJ34" s="6" t="s">
        <v>402</v>
      </c>
      <c r="AK34" s="11"/>
      <c r="AL34" s="8"/>
      <c r="AM34" s="11"/>
      <c r="AN34" s="8"/>
      <c r="AO34" s="11"/>
      <c r="AP34" s="8"/>
    </row>
    <row r="35" spans="1:42" x14ac:dyDescent="0.2">
      <c r="A35" s="7">
        <v>543</v>
      </c>
      <c r="B35" s="6" t="s">
        <v>1149</v>
      </c>
      <c r="C35" s="11"/>
      <c r="D35" s="8"/>
      <c r="E35" s="11"/>
      <c r="F35" s="8"/>
      <c r="G35" s="11"/>
      <c r="H35" s="8"/>
      <c r="I35" s="11"/>
      <c r="J35" s="8"/>
      <c r="K35" s="11"/>
      <c r="L35" s="8"/>
      <c r="M35" s="11"/>
      <c r="N35" s="8"/>
      <c r="O35" s="7">
        <v>488</v>
      </c>
      <c r="P35" s="6" t="s">
        <v>1261</v>
      </c>
      <c r="Q35" s="11"/>
      <c r="R35" s="8"/>
      <c r="S35" s="11"/>
      <c r="T35" s="8"/>
      <c r="U35" s="11"/>
      <c r="V35" s="8"/>
      <c r="W35" s="11"/>
      <c r="X35" s="8"/>
      <c r="Y35" s="7">
        <v>520</v>
      </c>
      <c r="Z35" s="8" t="s">
        <v>1462</v>
      </c>
      <c r="AA35" s="7">
        <v>381</v>
      </c>
      <c r="AB35" s="6" t="s">
        <v>1496</v>
      </c>
      <c r="AC35" s="11"/>
      <c r="AD35" s="8"/>
      <c r="AE35" s="11"/>
      <c r="AF35" s="8"/>
      <c r="AG35" s="7">
        <v>88</v>
      </c>
      <c r="AH35" s="6" t="s">
        <v>1239</v>
      </c>
      <c r="AI35" s="7">
        <v>435</v>
      </c>
      <c r="AJ35" s="6" t="s">
        <v>403</v>
      </c>
      <c r="AK35" s="11"/>
      <c r="AL35" s="8"/>
      <c r="AM35" s="11"/>
      <c r="AN35" s="8"/>
      <c r="AO35" s="11"/>
      <c r="AP35" s="8"/>
    </row>
    <row r="36" spans="1:42" x14ac:dyDescent="0.2">
      <c r="A36" s="9">
        <v>540</v>
      </c>
      <c r="B36" s="10" t="s">
        <v>1150</v>
      </c>
      <c r="C36" s="11"/>
      <c r="D36" s="8"/>
      <c r="E36" s="11"/>
      <c r="F36" s="8"/>
      <c r="G36" s="11"/>
      <c r="H36" s="8"/>
      <c r="I36" s="11"/>
      <c r="J36" s="8"/>
      <c r="K36" s="11"/>
      <c r="L36" s="8"/>
      <c r="M36" s="11"/>
      <c r="N36" s="8"/>
      <c r="O36" s="7">
        <v>495</v>
      </c>
      <c r="P36" s="6" t="s">
        <v>1262</v>
      </c>
      <c r="Q36" s="11"/>
      <c r="R36" s="8"/>
      <c r="S36" s="11"/>
      <c r="T36" s="8"/>
      <c r="U36" s="11"/>
      <c r="V36" s="8"/>
      <c r="W36" s="11"/>
      <c r="X36" s="8"/>
      <c r="Y36" s="9">
        <v>525</v>
      </c>
      <c r="Z36" s="12" t="s">
        <v>1463</v>
      </c>
      <c r="AA36" s="7">
        <v>386</v>
      </c>
      <c r="AB36" s="6" t="s">
        <v>1497</v>
      </c>
      <c r="AC36" s="11"/>
      <c r="AD36" s="8"/>
      <c r="AE36" s="11"/>
      <c r="AF36" s="8"/>
      <c r="AG36" s="7">
        <v>358</v>
      </c>
      <c r="AH36" s="6" t="s">
        <v>1240</v>
      </c>
      <c r="AI36" s="7">
        <v>631</v>
      </c>
      <c r="AJ36" s="6" t="s">
        <v>42</v>
      </c>
      <c r="AK36" s="11"/>
      <c r="AL36" s="8"/>
      <c r="AM36" s="11"/>
      <c r="AN36" s="8"/>
      <c r="AO36" s="11"/>
      <c r="AP36" s="8"/>
    </row>
    <row r="37" spans="1:42" x14ac:dyDescent="0.2">
      <c r="C37" s="11"/>
      <c r="D37" s="8"/>
      <c r="E37" s="11"/>
      <c r="F37" s="8"/>
      <c r="G37" s="11"/>
      <c r="H37" s="8"/>
      <c r="I37" s="11"/>
      <c r="J37" s="8"/>
      <c r="K37" s="11"/>
      <c r="L37" s="8"/>
      <c r="M37" s="11"/>
      <c r="N37" s="8"/>
      <c r="O37" s="7">
        <v>507</v>
      </c>
      <c r="P37" s="6" t="s">
        <v>1263</v>
      </c>
      <c r="Q37" s="11"/>
      <c r="R37" s="8"/>
      <c r="S37" s="11"/>
      <c r="T37" s="8"/>
      <c r="U37" s="11"/>
      <c r="V37" s="8"/>
      <c r="W37" s="11"/>
      <c r="X37" s="8"/>
      <c r="Y37" s="11"/>
      <c r="Z37" s="8"/>
      <c r="AA37" s="7">
        <v>421</v>
      </c>
      <c r="AB37" s="6" t="s">
        <v>1498</v>
      </c>
      <c r="AC37" s="11"/>
      <c r="AD37" s="8"/>
      <c r="AE37" s="11"/>
      <c r="AF37" s="8"/>
      <c r="AG37" s="7">
        <v>591</v>
      </c>
      <c r="AH37" s="6" t="s">
        <v>1241</v>
      </c>
      <c r="AI37" s="7">
        <v>453</v>
      </c>
      <c r="AJ37" s="6" t="s">
        <v>404</v>
      </c>
      <c r="AK37" s="11"/>
      <c r="AL37" s="8"/>
      <c r="AM37" s="11"/>
      <c r="AN37" s="8"/>
      <c r="AO37" s="11"/>
      <c r="AP37" s="8"/>
    </row>
    <row r="38" spans="1:42" x14ac:dyDescent="0.2">
      <c r="A38" s="19" t="s">
        <v>43</v>
      </c>
      <c r="C38" s="11"/>
      <c r="D38" s="8"/>
      <c r="E38" s="11"/>
      <c r="F38" s="8"/>
      <c r="G38" s="11"/>
      <c r="H38" s="8"/>
      <c r="I38" s="11"/>
      <c r="J38" s="8"/>
      <c r="K38" s="11"/>
      <c r="L38" s="8"/>
      <c r="M38" s="11"/>
      <c r="N38" s="8"/>
      <c r="O38" s="9">
        <v>509</v>
      </c>
      <c r="P38" s="10" t="s">
        <v>1264</v>
      </c>
      <c r="Q38" s="11"/>
      <c r="R38" s="8"/>
      <c r="S38" s="11"/>
      <c r="T38" s="8"/>
      <c r="U38" s="11"/>
      <c r="V38" s="8"/>
      <c r="W38" s="11"/>
      <c r="X38" s="8"/>
      <c r="Y38" s="11"/>
      <c r="Z38" s="8"/>
      <c r="AA38" s="7">
        <v>614</v>
      </c>
      <c r="AB38" s="6" t="s">
        <v>1499</v>
      </c>
      <c r="AC38" s="11"/>
      <c r="AD38" s="8"/>
      <c r="AE38" s="11"/>
      <c r="AF38" s="8"/>
      <c r="AG38" s="7">
        <v>382</v>
      </c>
      <c r="AH38" s="6" t="s">
        <v>1242</v>
      </c>
      <c r="AI38" s="7">
        <v>468</v>
      </c>
      <c r="AJ38" s="6" t="s">
        <v>405</v>
      </c>
      <c r="AK38" s="11"/>
      <c r="AL38" s="8"/>
      <c r="AM38" s="11"/>
      <c r="AN38" s="8"/>
      <c r="AO38" s="11"/>
      <c r="AP38" s="8"/>
    </row>
    <row r="39" spans="1:42" x14ac:dyDescent="0.2">
      <c r="A39" s="19" t="s">
        <v>44</v>
      </c>
      <c r="C39" s="11"/>
      <c r="D39" s="8"/>
      <c r="E39" s="11"/>
      <c r="F39" s="8"/>
      <c r="G39" s="11"/>
      <c r="H39" s="8"/>
      <c r="I39" s="11"/>
      <c r="J39" s="8"/>
      <c r="K39" s="11"/>
      <c r="L39" s="8"/>
      <c r="M39" s="11"/>
      <c r="N39" s="8"/>
      <c r="O39" s="11"/>
      <c r="P39" s="8"/>
      <c r="Q39" s="11"/>
      <c r="R39" s="8"/>
      <c r="S39" s="11"/>
      <c r="T39" s="8"/>
      <c r="U39" s="11"/>
      <c r="V39" s="8"/>
      <c r="W39" s="11"/>
      <c r="X39" s="8"/>
      <c r="Y39" s="11"/>
      <c r="Z39" s="8"/>
      <c r="AA39" s="7">
        <v>461</v>
      </c>
      <c r="AB39" s="6" t="s">
        <v>289</v>
      </c>
      <c r="AC39" s="11"/>
      <c r="AD39" s="8"/>
      <c r="AE39" s="11"/>
      <c r="AF39" s="8"/>
      <c r="AG39" s="7">
        <v>383</v>
      </c>
      <c r="AH39" s="6" t="s">
        <v>1243</v>
      </c>
      <c r="AI39" s="7">
        <v>497</v>
      </c>
      <c r="AJ39" s="6" t="s">
        <v>406</v>
      </c>
      <c r="AK39" s="11"/>
      <c r="AL39" s="8"/>
      <c r="AM39" s="11"/>
      <c r="AN39" s="8"/>
      <c r="AO39" s="11"/>
      <c r="AP39" s="8"/>
    </row>
    <row r="40" spans="1:42" x14ac:dyDescent="0.2">
      <c r="A40" s="19" t="s">
        <v>45</v>
      </c>
      <c r="C40" s="11"/>
      <c r="D40" s="8"/>
      <c r="E40" s="11"/>
      <c r="F40" s="8"/>
      <c r="G40" s="11"/>
      <c r="H40" s="8"/>
      <c r="I40" s="11"/>
      <c r="J40" s="8"/>
      <c r="K40" s="11"/>
      <c r="L40" s="8"/>
      <c r="M40" s="11"/>
      <c r="N40" s="8"/>
      <c r="O40" s="11"/>
      <c r="P40" s="8"/>
      <c r="Q40" s="11"/>
      <c r="R40" s="8"/>
      <c r="S40" s="11"/>
      <c r="T40" s="8"/>
      <c r="U40" s="11"/>
      <c r="V40" s="8"/>
      <c r="W40" s="11"/>
      <c r="X40" s="8"/>
      <c r="Y40" s="11"/>
      <c r="Z40" s="8"/>
      <c r="AA40" s="7">
        <v>471</v>
      </c>
      <c r="AB40" s="6" t="s">
        <v>290</v>
      </c>
      <c r="AC40" s="11"/>
      <c r="AD40" s="8"/>
      <c r="AE40" s="11"/>
      <c r="AF40" s="8"/>
      <c r="AG40" s="7">
        <v>389</v>
      </c>
      <c r="AH40" s="6" t="s">
        <v>1244</v>
      </c>
      <c r="AI40" s="7">
        <v>498</v>
      </c>
      <c r="AJ40" s="6" t="s">
        <v>407</v>
      </c>
      <c r="AK40" s="11"/>
      <c r="AL40" s="8"/>
      <c r="AM40" s="11"/>
      <c r="AN40" s="8"/>
      <c r="AO40" s="11"/>
      <c r="AP40" s="8"/>
    </row>
    <row r="41" spans="1:42" x14ac:dyDescent="0.2">
      <c r="C41" s="11"/>
      <c r="D41" s="8"/>
      <c r="E41" s="11"/>
      <c r="F41" s="8"/>
      <c r="G41" s="11"/>
      <c r="H41" s="8"/>
      <c r="I41" s="11"/>
      <c r="J41" s="8"/>
      <c r="K41" s="11"/>
      <c r="L41" s="8"/>
      <c r="M41" s="11"/>
      <c r="N41" s="8"/>
      <c r="O41" s="11"/>
      <c r="P41" s="8"/>
      <c r="Q41" s="11"/>
      <c r="R41" s="8"/>
      <c r="S41" s="11"/>
      <c r="T41" s="8"/>
      <c r="U41" s="11"/>
      <c r="V41" s="8"/>
      <c r="W41" s="11"/>
      <c r="X41" s="8"/>
      <c r="Y41" s="11"/>
      <c r="Z41" s="8"/>
      <c r="AA41" s="7">
        <v>485</v>
      </c>
      <c r="AB41" s="6" t="s">
        <v>291</v>
      </c>
      <c r="AC41" s="11"/>
      <c r="AD41" s="8"/>
      <c r="AE41" s="11"/>
      <c r="AF41" s="8"/>
      <c r="AG41" s="7">
        <v>406</v>
      </c>
      <c r="AH41" s="6" t="s">
        <v>1245</v>
      </c>
      <c r="AI41" s="7">
        <v>502</v>
      </c>
      <c r="AJ41" s="6" t="s">
        <v>408</v>
      </c>
      <c r="AK41" s="11"/>
      <c r="AL41" s="8"/>
      <c r="AM41" s="11"/>
      <c r="AN41" s="8"/>
      <c r="AO41" s="11"/>
      <c r="AP41" s="8"/>
    </row>
    <row r="42" spans="1:42" x14ac:dyDescent="0.2">
      <c r="C42" s="11"/>
      <c r="D42" s="8"/>
      <c r="E42" s="11"/>
      <c r="F42" s="8"/>
      <c r="G42" s="11"/>
      <c r="H42" s="8"/>
      <c r="I42" s="11"/>
      <c r="J42" s="8"/>
      <c r="K42" s="11"/>
      <c r="L42" s="8"/>
      <c r="M42" s="11"/>
      <c r="N42" s="8"/>
      <c r="O42" s="11"/>
      <c r="P42" s="8"/>
      <c r="Q42" s="11"/>
      <c r="R42" s="8"/>
      <c r="S42" s="11"/>
      <c r="T42" s="8"/>
      <c r="U42" s="11"/>
      <c r="V42" s="8"/>
      <c r="W42" s="11"/>
      <c r="X42" s="8"/>
      <c r="Y42" s="11"/>
      <c r="Z42" s="8"/>
      <c r="AA42" s="7">
        <v>494</v>
      </c>
      <c r="AB42" s="6" t="s">
        <v>292</v>
      </c>
      <c r="AC42" s="11"/>
      <c r="AD42" s="8"/>
      <c r="AE42" s="11"/>
      <c r="AF42" s="8"/>
      <c r="AG42" s="7">
        <v>409</v>
      </c>
      <c r="AH42" s="6" t="s">
        <v>1246</v>
      </c>
      <c r="AI42" s="7">
        <v>516</v>
      </c>
      <c r="AJ42" s="6" t="s">
        <v>409</v>
      </c>
      <c r="AK42" s="11"/>
      <c r="AL42" s="8"/>
      <c r="AM42" s="11"/>
      <c r="AN42" s="8"/>
      <c r="AO42" s="11"/>
      <c r="AP42" s="8"/>
    </row>
    <row r="43" spans="1:42" x14ac:dyDescent="0.2">
      <c r="C43" s="11"/>
      <c r="D43" s="8"/>
      <c r="E43" s="11"/>
      <c r="F43" s="8"/>
      <c r="G43" s="11"/>
      <c r="H43" s="8"/>
      <c r="I43" s="11"/>
      <c r="J43" s="8"/>
      <c r="K43" s="11"/>
      <c r="L43" s="8"/>
      <c r="M43" s="11"/>
      <c r="N43" s="8"/>
      <c r="O43" s="11"/>
      <c r="P43" s="8"/>
      <c r="Q43" s="11"/>
      <c r="R43" s="8"/>
      <c r="S43" s="11"/>
      <c r="T43" s="8"/>
      <c r="U43" s="11"/>
      <c r="V43" s="8"/>
      <c r="W43" s="11"/>
      <c r="X43" s="8"/>
      <c r="Y43" s="11"/>
      <c r="Z43" s="8"/>
      <c r="AA43" s="7">
        <v>517</v>
      </c>
      <c r="AB43" s="6" t="s">
        <v>293</v>
      </c>
      <c r="AC43" s="11"/>
      <c r="AD43" s="8"/>
      <c r="AE43" s="11"/>
      <c r="AF43" s="8"/>
      <c r="AG43" s="7">
        <v>413</v>
      </c>
      <c r="AH43" s="6" t="s">
        <v>1247</v>
      </c>
      <c r="AI43" s="9">
        <v>531</v>
      </c>
      <c r="AJ43" s="10" t="s">
        <v>410</v>
      </c>
      <c r="AK43" s="11"/>
      <c r="AL43" s="8"/>
      <c r="AM43" s="11"/>
      <c r="AN43" s="8"/>
      <c r="AO43" s="11"/>
      <c r="AP43" s="8"/>
    </row>
    <row r="44" spans="1:42" x14ac:dyDescent="0.2">
      <c r="C44" s="11"/>
      <c r="D44" s="8"/>
      <c r="E44" s="11"/>
      <c r="F44" s="8"/>
      <c r="G44" s="11"/>
      <c r="H44" s="8"/>
      <c r="I44" s="11"/>
      <c r="J44" s="8"/>
      <c r="K44" s="11"/>
      <c r="L44" s="8"/>
      <c r="M44" s="11"/>
      <c r="N44" s="8"/>
      <c r="O44" s="11"/>
      <c r="P44" s="8"/>
      <c r="Q44" s="11"/>
      <c r="R44" s="8"/>
      <c r="S44" s="11"/>
      <c r="T44" s="8"/>
      <c r="U44" s="11"/>
      <c r="V44" s="8"/>
      <c r="W44" s="11"/>
      <c r="X44" s="8"/>
      <c r="Y44" s="11"/>
      <c r="Z44" s="8"/>
      <c r="AA44" s="9">
        <v>579</v>
      </c>
      <c r="AB44" s="10" t="s">
        <v>294</v>
      </c>
      <c r="AC44" s="11"/>
      <c r="AD44" s="8"/>
      <c r="AE44" s="11"/>
      <c r="AF44" s="8"/>
      <c r="AG44" s="7">
        <v>423</v>
      </c>
      <c r="AH44" s="6" t="s">
        <v>1248</v>
      </c>
      <c r="AI44" s="11"/>
      <c r="AJ44" s="8"/>
      <c r="AK44" s="11"/>
      <c r="AL44" s="8"/>
      <c r="AM44" s="11"/>
      <c r="AN44" s="8"/>
      <c r="AO44" s="11"/>
      <c r="AP44" s="8"/>
    </row>
    <row r="45" spans="1:42" x14ac:dyDescent="0.2">
      <c r="C45" s="11"/>
      <c r="D45" s="8"/>
      <c r="E45" s="11"/>
      <c r="F45" s="8"/>
      <c r="G45" s="11"/>
      <c r="H45" s="8"/>
      <c r="I45" s="11"/>
      <c r="J45" s="8"/>
      <c r="K45" s="11"/>
      <c r="L45" s="8"/>
      <c r="M45" s="11"/>
      <c r="N45" s="8"/>
      <c r="O45" s="11"/>
      <c r="P45" s="8"/>
      <c r="Q45" s="11"/>
      <c r="R45" s="8"/>
      <c r="S45" s="11"/>
      <c r="T45" s="8"/>
      <c r="U45" s="11"/>
      <c r="V45" s="8"/>
      <c r="W45" s="11"/>
      <c r="X45" s="8"/>
      <c r="Y45" s="11"/>
      <c r="Z45" s="8"/>
      <c r="AA45" s="11"/>
      <c r="AB45" s="8"/>
      <c r="AC45" s="11"/>
      <c r="AD45" s="8"/>
      <c r="AE45" s="11"/>
      <c r="AF45" s="8"/>
      <c r="AG45" s="7">
        <v>427</v>
      </c>
      <c r="AH45" s="6" t="s">
        <v>361</v>
      </c>
      <c r="AI45" s="11"/>
      <c r="AJ45" s="8"/>
      <c r="AK45" s="11"/>
      <c r="AL45" s="8"/>
      <c r="AM45" s="11"/>
      <c r="AN45" s="8"/>
      <c r="AO45" s="11"/>
      <c r="AP45" s="8"/>
    </row>
    <row r="46" spans="1:42" x14ac:dyDescent="0.2">
      <c r="C46" s="11"/>
      <c r="D46" s="8"/>
      <c r="E46" s="11"/>
      <c r="F46" s="8"/>
      <c r="G46" s="11"/>
      <c r="H46" s="8"/>
      <c r="I46" s="11"/>
      <c r="J46" s="8"/>
      <c r="K46" s="11"/>
      <c r="L46" s="8"/>
      <c r="M46" s="11"/>
      <c r="N46" s="8"/>
      <c r="O46" s="11"/>
      <c r="P46" s="8"/>
      <c r="Q46" s="11"/>
      <c r="R46" s="8"/>
      <c r="S46" s="11"/>
      <c r="T46" s="8"/>
      <c r="U46" s="11"/>
      <c r="V46" s="8"/>
      <c r="W46" s="11"/>
      <c r="X46" s="8"/>
      <c r="Y46" s="11"/>
      <c r="Z46" s="8"/>
      <c r="AA46" s="11"/>
      <c r="AB46" s="8"/>
      <c r="AC46" s="11"/>
      <c r="AD46" s="8"/>
      <c r="AE46" s="11"/>
      <c r="AF46" s="8"/>
      <c r="AG46" s="7">
        <v>592</v>
      </c>
      <c r="AH46" s="6" t="s">
        <v>362</v>
      </c>
      <c r="AI46" s="11"/>
      <c r="AJ46" s="8"/>
      <c r="AK46" s="11"/>
      <c r="AL46" s="8"/>
      <c r="AM46" s="11"/>
      <c r="AN46" s="8"/>
      <c r="AO46" s="11"/>
      <c r="AP46" s="8"/>
    </row>
    <row r="47" spans="1:42" x14ac:dyDescent="0.2">
      <c r="C47" s="11"/>
      <c r="D47" s="8"/>
      <c r="E47" s="11"/>
      <c r="F47" s="8"/>
      <c r="G47" s="11"/>
      <c r="H47" s="8"/>
      <c r="I47" s="11"/>
      <c r="J47" s="8"/>
      <c r="K47" s="11"/>
      <c r="L47" s="8"/>
      <c r="M47" s="11"/>
      <c r="N47" s="8"/>
      <c r="O47" s="11"/>
      <c r="P47" s="8"/>
      <c r="Q47" s="11"/>
      <c r="R47" s="8"/>
      <c r="S47" s="11"/>
      <c r="T47" s="8"/>
      <c r="U47" s="11"/>
      <c r="V47" s="8"/>
      <c r="W47" s="11"/>
      <c r="X47" s="8"/>
      <c r="Y47" s="11"/>
      <c r="Z47" s="8"/>
      <c r="AA47" s="11"/>
      <c r="AB47" s="8"/>
      <c r="AC47" s="11"/>
      <c r="AD47" s="8"/>
      <c r="AE47" s="11"/>
      <c r="AF47" s="8"/>
      <c r="AG47" s="7">
        <v>443</v>
      </c>
      <c r="AH47" s="6" t="s">
        <v>363</v>
      </c>
      <c r="AI47" s="11"/>
      <c r="AJ47" s="8"/>
      <c r="AK47" s="11"/>
      <c r="AL47" s="8"/>
      <c r="AM47" s="11"/>
      <c r="AN47" s="8"/>
      <c r="AO47" s="11"/>
      <c r="AP47" s="8"/>
    </row>
    <row r="48" spans="1:42" x14ac:dyDescent="0.2">
      <c r="C48" s="11"/>
      <c r="D48" s="8"/>
      <c r="E48" s="11"/>
      <c r="F48" s="8"/>
      <c r="G48" s="11"/>
      <c r="H48" s="8"/>
      <c r="I48" s="11"/>
      <c r="J48" s="8"/>
      <c r="K48" s="11"/>
      <c r="L48" s="8"/>
      <c r="M48" s="11"/>
      <c r="N48" s="8"/>
      <c r="O48" s="11"/>
      <c r="P48" s="8"/>
      <c r="Q48" s="11"/>
      <c r="R48" s="8"/>
      <c r="S48" s="11"/>
      <c r="T48" s="8"/>
      <c r="U48" s="11"/>
      <c r="V48" s="8"/>
      <c r="W48" s="11"/>
      <c r="X48" s="8"/>
      <c r="Y48" s="11"/>
      <c r="Z48" s="8"/>
      <c r="AA48" s="11"/>
      <c r="AB48" s="8"/>
      <c r="AC48" s="11"/>
      <c r="AD48" s="8"/>
      <c r="AE48" s="11"/>
      <c r="AF48" s="8"/>
      <c r="AG48" s="7">
        <v>447</v>
      </c>
      <c r="AH48" s="6" t="s">
        <v>364</v>
      </c>
      <c r="AI48" s="11"/>
      <c r="AJ48" s="8"/>
      <c r="AK48" s="11"/>
      <c r="AL48" s="8"/>
      <c r="AM48" s="11"/>
      <c r="AN48" s="8"/>
      <c r="AO48" s="11"/>
      <c r="AP48" s="8"/>
    </row>
    <row r="49" spans="3:42" x14ac:dyDescent="0.2">
      <c r="C49" s="11"/>
      <c r="D49" s="8"/>
      <c r="E49" s="11"/>
      <c r="F49" s="8"/>
      <c r="G49" s="11"/>
      <c r="H49" s="8"/>
      <c r="I49" s="11"/>
      <c r="J49" s="8"/>
      <c r="K49" s="11"/>
      <c r="L49" s="8"/>
      <c r="M49" s="11"/>
      <c r="N49" s="8"/>
      <c r="O49" s="11"/>
      <c r="P49" s="8"/>
      <c r="Q49" s="11"/>
      <c r="R49" s="8"/>
      <c r="S49" s="11"/>
      <c r="T49" s="8"/>
      <c r="U49" s="11"/>
      <c r="V49" s="8"/>
      <c r="W49" s="11"/>
      <c r="X49" s="8"/>
      <c r="Y49" s="11"/>
      <c r="Z49" s="8"/>
      <c r="AA49" s="11"/>
      <c r="AB49" s="8"/>
      <c r="AC49" s="11"/>
      <c r="AD49" s="8"/>
      <c r="AE49" s="11"/>
      <c r="AF49" s="8"/>
      <c r="AG49" s="7">
        <v>460</v>
      </c>
      <c r="AH49" s="6" t="s">
        <v>365</v>
      </c>
      <c r="AI49" s="11"/>
      <c r="AJ49" s="8"/>
      <c r="AK49" s="11"/>
      <c r="AL49" s="8"/>
      <c r="AM49" s="11"/>
      <c r="AN49" s="8"/>
      <c r="AO49" s="11"/>
      <c r="AP49" s="8"/>
    </row>
    <row r="50" spans="3:42" x14ac:dyDescent="0.2">
      <c r="C50" s="11"/>
      <c r="D50" s="8"/>
      <c r="E50" s="11"/>
      <c r="F50" s="8"/>
      <c r="G50" s="11"/>
      <c r="H50" s="8"/>
      <c r="I50" s="11"/>
      <c r="J50" s="8"/>
      <c r="K50" s="11"/>
      <c r="L50" s="8"/>
      <c r="M50" s="11"/>
      <c r="N50" s="8"/>
      <c r="O50" s="11"/>
      <c r="P50" s="8"/>
      <c r="Q50" s="11"/>
      <c r="R50" s="8"/>
      <c r="S50" s="11"/>
      <c r="T50" s="8"/>
      <c r="U50" s="11"/>
      <c r="V50" s="8"/>
      <c r="W50" s="11"/>
      <c r="X50" s="8"/>
      <c r="Y50" s="11"/>
      <c r="Z50" s="8"/>
      <c r="AA50" s="11"/>
      <c r="AB50" s="8"/>
      <c r="AC50" s="11"/>
      <c r="AD50" s="8"/>
      <c r="AE50" s="11"/>
      <c r="AF50" s="8"/>
      <c r="AG50" s="7">
        <v>463</v>
      </c>
      <c r="AH50" s="6" t="s">
        <v>366</v>
      </c>
      <c r="AI50" s="11"/>
      <c r="AJ50" s="8"/>
      <c r="AK50" s="11"/>
      <c r="AL50" s="8"/>
      <c r="AM50" s="11"/>
      <c r="AN50" s="8"/>
      <c r="AO50" s="11"/>
      <c r="AP50" s="8"/>
    </row>
    <row r="51" spans="3:42" x14ac:dyDescent="0.2">
      <c r="C51" s="11"/>
      <c r="D51" s="8"/>
      <c r="E51" s="11"/>
      <c r="F51" s="8"/>
      <c r="G51" s="11"/>
      <c r="H51" s="8"/>
      <c r="I51" s="11"/>
      <c r="J51" s="8"/>
      <c r="K51" s="11"/>
      <c r="L51" s="8"/>
      <c r="M51" s="11"/>
      <c r="N51" s="8"/>
      <c r="O51" s="11"/>
      <c r="P51" s="8"/>
      <c r="Q51" s="11"/>
      <c r="R51" s="8"/>
      <c r="S51" s="11"/>
      <c r="T51" s="8"/>
      <c r="U51" s="11"/>
      <c r="V51" s="8"/>
      <c r="W51" s="11"/>
      <c r="X51" s="8"/>
      <c r="Y51" s="11"/>
      <c r="Z51" s="8"/>
      <c r="AA51" s="11"/>
      <c r="AB51" s="8"/>
      <c r="AC51" s="11"/>
      <c r="AD51" s="8"/>
      <c r="AE51" s="11"/>
      <c r="AF51" s="8"/>
      <c r="AG51" s="7">
        <v>593</v>
      </c>
      <c r="AH51" s="6" t="s">
        <v>367</v>
      </c>
      <c r="AI51" s="11"/>
      <c r="AJ51" s="8"/>
      <c r="AK51" s="11"/>
      <c r="AL51" s="8"/>
      <c r="AM51" s="11"/>
      <c r="AN51" s="8"/>
      <c r="AO51" s="11"/>
      <c r="AP51" s="8"/>
    </row>
    <row r="52" spans="3:42" x14ac:dyDescent="0.2">
      <c r="C52" s="11"/>
      <c r="D52" s="8"/>
      <c r="E52" s="11"/>
      <c r="F52" s="8"/>
      <c r="G52" s="11"/>
      <c r="H52" s="8"/>
      <c r="I52" s="11"/>
      <c r="J52" s="8"/>
      <c r="K52" s="11"/>
      <c r="L52" s="8"/>
      <c r="M52" s="11"/>
      <c r="N52" s="8"/>
      <c r="O52" s="11"/>
      <c r="P52" s="8"/>
      <c r="Q52" s="11"/>
      <c r="R52" s="8"/>
      <c r="S52" s="11"/>
      <c r="T52" s="8"/>
      <c r="U52" s="11"/>
      <c r="V52" s="8"/>
      <c r="W52" s="11"/>
      <c r="X52" s="8"/>
      <c r="Y52" s="11"/>
      <c r="Z52" s="8"/>
      <c r="AA52" s="11"/>
      <c r="AB52" s="8"/>
      <c r="AC52" s="11"/>
      <c r="AD52" s="8"/>
      <c r="AE52" s="11"/>
      <c r="AF52" s="8"/>
      <c r="AG52" s="7">
        <v>492</v>
      </c>
      <c r="AH52" s="6" t="s">
        <v>368</v>
      </c>
      <c r="AI52" s="11"/>
      <c r="AJ52" s="8"/>
      <c r="AK52" s="11"/>
      <c r="AL52" s="8"/>
      <c r="AM52" s="11"/>
      <c r="AN52" s="8"/>
      <c r="AO52" s="11"/>
      <c r="AP52" s="8"/>
    </row>
    <row r="53" spans="3:42" x14ac:dyDescent="0.2">
      <c r="C53" s="11"/>
      <c r="D53" s="8"/>
      <c r="E53" s="11"/>
      <c r="F53" s="8"/>
      <c r="G53" s="11"/>
      <c r="H53" s="8"/>
      <c r="I53" s="11"/>
      <c r="J53" s="8"/>
      <c r="K53" s="11"/>
      <c r="L53" s="8"/>
      <c r="M53" s="11"/>
      <c r="N53" s="8"/>
      <c r="O53" s="11"/>
      <c r="P53" s="8"/>
      <c r="Q53" s="11"/>
      <c r="R53" s="8"/>
      <c r="S53" s="11"/>
      <c r="T53" s="8"/>
      <c r="U53" s="11"/>
      <c r="V53" s="8"/>
      <c r="W53" s="11"/>
      <c r="X53" s="8"/>
      <c r="Y53" s="11"/>
      <c r="Z53" s="8"/>
      <c r="AA53" s="11"/>
      <c r="AB53" s="8"/>
      <c r="AC53" s="11"/>
      <c r="AD53" s="8"/>
      <c r="AE53" s="11"/>
      <c r="AF53" s="8"/>
      <c r="AG53" s="7">
        <v>511</v>
      </c>
      <c r="AH53" s="6" t="s">
        <v>369</v>
      </c>
      <c r="AI53" s="11"/>
      <c r="AJ53" s="8"/>
      <c r="AK53" s="11"/>
      <c r="AL53" s="8"/>
      <c r="AM53" s="11"/>
      <c r="AN53" s="8"/>
      <c r="AO53" s="11"/>
      <c r="AP53" s="8"/>
    </row>
    <row r="54" spans="3:42" x14ac:dyDescent="0.2">
      <c r="C54" s="11"/>
      <c r="D54" s="8"/>
      <c r="E54" s="11"/>
      <c r="F54" s="8"/>
      <c r="G54" s="11"/>
      <c r="H54" s="8"/>
      <c r="I54" s="11"/>
      <c r="J54" s="8"/>
      <c r="K54" s="11"/>
      <c r="L54" s="8"/>
      <c r="M54" s="11"/>
      <c r="N54" s="8"/>
      <c r="O54" s="11"/>
      <c r="P54" s="8"/>
      <c r="Q54" s="11"/>
      <c r="R54" s="8"/>
      <c r="S54" s="11"/>
      <c r="T54" s="8"/>
      <c r="U54" s="11"/>
      <c r="V54" s="8"/>
      <c r="W54" s="11"/>
      <c r="X54" s="8"/>
      <c r="Y54" s="11"/>
      <c r="Z54" s="8"/>
      <c r="AA54" s="11"/>
      <c r="AB54" s="8"/>
      <c r="AC54" s="11"/>
      <c r="AD54" s="8"/>
      <c r="AE54" s="11"/>
      <c r="AF54" s="8"/>
      <c r="AG54" s="7">
        <v>513</v>
      </c>
      <c r="AH54" s="6" t="s">
        <v>370</v>
      </c>
      <c r="AI54" s="11"/>
      <c r="AJ54" s="8"/>
      <c r="AK54" s="11"/>
      <c r="AL54" s="8"/>
      <c r="AM54" s="11"/>
      <c r="AN54" s="8"/>
      <c r="AO54" s="11"/>
      <c r="AP54" s="8"/>
    </row>
    <row r="55" spans="3:42" x14ac:dyDescent="0.2">
      <c r="C55" s="11"/>
      <c r="D55" s="8"/>
      <c r="E55" s="11"/>
      <c r="F55" s="8"/>
      <c r="G55" s="11"/>
      <c r="H55" s="8"/>
      <c r="I55" s="11"/>
      <c r="J55" s="8"/>
      <c r="K55" s="11"/>
      <c r="L55" s="8"/>
      <c r="M55" s="11"/>
      <c r="N55" s="8"/>
      <c r="O55" s="11"/>
      <c r="P55" s="8"/>
      <c r="Q55" s="11"/>
      <c r="R55" s="8"/>
      <c r="S55" s="11"/>
      <c r="T55" s="8"/>
      <c r="U55" s="11"/>
      <c r="V55" s="8"/>
      <c r="W55" s="11"/>
      <c r="X55" s="8"/>
      <c r="Y55" s="11"/>
      <c r="Z55" s="8"/>
      <c r="AA55" s="11"/>
      <c r="AB55" s="8"/>
      <c r="AC55" s="11"/>
      <c r="AD55" s="8"/>
      <c r="AE55" s="11"/>
      <c r="AF55" s="8"/>
      <c r="AG55" s="7">
        <v>595</v>
      </c>
      <c r="AH55" s="6" t="s">
        <v>371</v>
      </c>
      <c r="AI55" s="11"/>
      <c r="AJ55" s="8"/>
      <c r="AK55" s="11"/>
      <c r="AL55" s="8"/>
      <c r="AM55" s="11"/>
      <c r="AN55" s="8"/>
      <c r="AO55" s="11"/>
      <c r="AP55" s="8"/>
    </row>
    <row r="56" spans="3:42" x14ac:dyDescent="0.2">
      <c r="C56" s="11"/>
      <c r="D56" s="8"/>
      <c r="E56" s="11"/>
      <c r="F56" s="8"/>
      <c r="G56" s="11"/>
      <c r="H56" s="8"/>
      <c r="I56" s="11"/>
      <c r="J56" s="8"/>
      <c r="K56" s="11"/>
      <c r="L56" s="8"/>
      <c r="M56" s="11"/>
      <c r="N56" s="8"/>
      <c r="O56" s="11"/>
      <c r="P56" s="8"/>
      <c r="Q56" s="11"/>
      <c r="R56" s="8"/>
      <c r="S56" s="11"/>
      <c r="T56" s="8"/>
      <c r="U56" s="11"/>
      <c r="V56" s="8"/>
      <c r="W56" s="11"/>
      <c r="X56" s="8"/>
      <c r="Y56" s="11"/>
      <c r="Z56" s="8"/>
      <c r="AA56" s="11"/>
      <c r="AB56" s="8"/>
      <c r="AC56" s="11"/>
      <c r="AD56" s="8"/>
      <c r="AE56" s="11"/>
      <c r="AF56" s="8"/>
      <c r="AG56" s="7">
        <v>522</v>
      </c>
      <c r="AH56" s="6" t="s">
        <v>372</v>
      </c>
      <c r="AI56" s="11"/>
      <c r="AJ56" s="8"/>
      <c r="AK56" s="11"/>
      <c r="AL56" s="8"/>
      <c r="AM56" s="11"/>
      <c r="AN56" s="8"/>
      <c r="AO56" s="11"/>
      <c r="AP56" s="8"/>
    </row>
    <row r="57" spans="3:42" x14ac:dyDescent="0.2">
      <c r="C57" s="11"/>
      <c r="D57" s="8"/>
      <c r="E57" s="11"/>
      <c r="F57" s="8"/>
      <c r="G57" s="11"/>
      <c r="H57" s="8"/>
      <c r="I57" s="11"/>
      <c r="J57" s="8"/>
      <c r="K57" s="11"/>
      <c r="L57" s="8"/>
      <c r="M57" s="11"/>
      <c r="N57" s="8"/>
      <c r="O57" s="11"/>
      <c r="P57" s="8"/>
      <c r="Q57" s="11"/>
      <c r="R57" s="8"/>
      <c r="S57" s="11"/>
      <c r="T57" s="8"/>
      <c r="U57" s="11"/>
      <c r="V57" s="8"/>
      <c r="W57" s="11"/>
      <c r="X57" s="8"/>
      <c r="Y57" s="11"/>
      <c r="Z57" s="8"/>
      <c r="AA57" s="11"/>
      <c r="AB57" s="8"/>
      <c r="AC57" s="11"/>
      <c r="AD57" s="8"/>
      <c r="AE57" s="11"/>
      <c r="AF57" s="8"/>
      <c r="AG57" s="9">
        <v>528</v>
      </c>
      <c r="AH57" s="10" t="s">
        <v>373</v>
      </c>
      <c r="AI57" s="11"/>
      <c r="AJ57" s="8"/>
      <c r="AK57" s="11"/>
      <c r="AL57" s="8"/>
      <c r="AM57" s="11"/>
      <c r="AN57" s="8"/>
      <c r="AO57" s="11"/>
      <c r="AP57" s="8"/>
    </row>
  </sheetData>
  <sheetProtection password="C79A" sheet="1" objects="1" scenarios="1"/>
  <mergeCells count="29">
    <mergeCell ref="E1:F1"/>
    <mergeCell ref="G1:H1"/>
    <mergeCell ref="A2:B2"/>
    <mergeCell ref="C2:D2"/>
    <mergeCell ref="E2:F2"/>
    <mergeCell ref="G2:H2"/>
    <mergeCell ref="M1:N1"/>
    <mergeCell ref="O1:P1"/>
    <mergeCell ref="A1:B1"/>
    <mergeCell ref="C1:D1"/>
    <mergeCell ref="I1:J1"/>
    <mergeCell ref="K1:L1"/>
    <mergeCell ref="Q2:R2"/>
    <mergeCell ref="S2:T2"/>
    <mergeCell ref="U2:V2"/>
    <mergeCell ref="W2:X2"/>
    <mergeCell ref="I2:J2"/>
    <mergeCell ref="K2:L2"/>
    <mergeCell ref="M2:N2"/>
    <mergeCell ref="O2:P2"/>
    <mergeCell ref="AO2:AP2"/>
    <mergeCell ref="AG2:AH2"/>
    <mergeCell ref="AI2:AJ2"/>
    <mergeCell ref="AK2:AL2"/>
    <mergeCell ref="AM2:AN2"/>
    <mergeCell ref="Y2:Z2"/>
    <mergeCell ref="AA2:AB2"/>
    <mergeCell ref="AC2:AD2"/>
    <mergeCell ref="AE2:AF2"/>
  </mergeCells>
  <phoneticPr fontId="16" type="noConversion"/>
  <hyperlinks>
    <hyperlink ref="I1" location="Obrazac!A1" display="Obrazac"/>
    <hyperlink ref="K1" location="Kontrole!A1" display="Kontrole"/>
    <hyperlink ref="M1" location="Djelat!A1" display="Djelatnosti"/>
    <hyperlink ref="O1" location="Promjene!A1" display="Promjene"/>
    <hyperlink ref="C1" location="Novosti!A1" display="Upute"/>
    <hyperlink ref="E1" location="Obrazac!A1" display="Obrazac"/>
    <hyperlink ref="E1:F1" location="Upute!A1" display="Upute"/>
    <hyperlink ref="G1" location="Obrazac!A1" display="Obrazac"/>
    <hyperlink ref="G1:H1" location="RefStr!A1" display="Upute"/>
  </hyperlink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618"/>
  <sheetViews>
    <sheetView showGridLines="0" showRowColHeaders="0" workbookViewId="0">
      <pane ySplit="3" topLeftCell="A4" activePane="bottomLeft" state="frozen"/>
      <selection activeCell="I15" sqref="I15"/>
      <selection pane="bottomLeft"/>
    </sheetView>
  </sheetViews>
  <sheetFormatPr defaultColWidth="0" defaultRowHeight="12.75" x14ac:dyDescent="0.2"/>
  <cols>
    <col min="1" max="1" width="8.5703125" style="4" customWidth="1"/>
    <col min="2" max="8" width="14.7109375" style="3" customWidth="1"/>
    <col min="9" max="9" width="1.140625" style="3" customWidth="1"/>
    <col min="10" max="10" width="34.85546875" style="3" hidden="1" customWidth="1"/>
    <col min="11" max="16384" width="9.140625" style="3" hidden="1"/>
  </cols>
  <sheetData>
    <row r="1" spans="1:11" customFormat="1" ht="36.75" customHeight="1" x14ac:dyDescent="0.2">
      <c r="A1" s="38" t="s">
        <v>310</v>
      </c>
      <c r="B1" s="34" t="s">
        <v>311</v>
      </c>
      <c r="C1" s="34" t="s">
        <v>287</v>
      </c>
      <c r="D1" s="34" t="s">
        <v>295</v>
      </c>
      <c r="E1" s="34" t="s">
        <v>340</v>
      </c>
      <c r="F1" s="34" t="s">
        <v>312</v>
      </c>
      <c r="G1" s="34" t="s">
        <v>314</v>
      </c>
      <c r="H1" s="39" t="s">
        <v>315</v>
      </c>
      <c r="K1" s="3"/>
    </row>
    <row r="2" spans="1:11" customFormat="1" ht="35.1" customHeight="1" x14ac:dyDescent="0.2">
      <c r="A2" s="367" t="s">
        <v>1307</v>
      </c>
      <c r="B2" s="368"/>
      <c r="C2" s="368"/>
      <c r="D2" s="368"/>
      <c r="E2" s="368"/>
      <c r="F2" s="368"/>
      <c r="G2" s="368"/>
      <c r="H2" s="369"/>
      <c r="K2" s="3"/>
    </row>
    <row r="3" spans="1:11" ht="18" customHeight="1" x14ac:dyDescent="0.2">
      <c r="A3" s="35" t="s">
        <v>1096</v>
      </c>
      <c r="B3" s="364" t="s">
        <v>1097</v>
      </c>
      <c r="C3" s="365"/>
      <c r="D3" s="365"/>
      <c r="E3" s="365"/>
      <c r="F3" s="365"/>
      <c r="G3" s="365"/>
      <c r="H3" s="366"/>
    </row>
    <row r="4" spans="1:11" ht="15" customHeight="1" x14ac:dyDescent="0.2">
      <c r="A4" s="150">
        <v>111</v>
      </c>
      <c r="B4" s="40" t="s">
        <v>482</v>
      </c>
      <c r="C4" s="41"/>
      <c r="D4" s="41"/>
      <c r="E4" s="41"/>
      <c r="F4" s="41"/>
      <c r="G4" s="41"/>
      <c r="H4" s="42"/>
    </row>
    <row r="5" spans="1:11" ht="15" customHeight="1" x14ac:dyDescent="0.2">
      <c r="A5" s="151">
        <v>112</v>
      </c>
      <c r="B5" s="43" t="s">
        <v>484</v>
      </c>
      <c r="C5" s="44"/>
      <c r="D5" s="44"/>
      <c r="E5" s="44"/>
      <c r="F5" s="44"/>
      <c r="G5" s="44"/>
      <c r="H5" s="45"/>
    </row>
    <row r="6" spans="1:11" ht="15" customHeight="1" x14ac:dyDescent="0.2">
      <c r="A6" s="151">
        <v>113</v>
      </c>
      <c r="B6" s="43" t="s">
        <v>486</v>
      </c>
      <c r="C6" s="44"/>
      <c r="D6" s="44"/>
      <c r="E6" s="44"/>
      <c r="F6" s="44"/>
      <c r="G6" s="44"/>
      <c r="H6" s="45"/>
    </row>
    <row r="7" spans="1:11" ht="15" customHeight="1" x14ac:dyDescent="0.2">
      <c r="A7" s="151">
        <v>114</v>
      </c>
      <c r="B7" s="43" t="s">
        <v>488</v>
      </c>
      <c r="C7" s="44"/>
      <c r="D7" s="44"/>
      <c r="E7" s="44"/>
      <c r="F7" s="44"/>
      <c r="G7" s="44"/>
      <c r="H7" s="45"/>
    </row>
    <row r="8" spans="1:11" ht="15" customHeight="1" x14ac:dyDescent="0.2">
      <c r="A8" s="151">
        <v>115</v>
      </c>
      <c r="B8" s="43" t="s">
        <v>490</v>
      </c>
      <c r="C8" s="44"/>
      <c r="D8" s="44"/>
      <c r="E8" s="44"/>
      <c r="F8" s="44"/>
      <c r="G8" s="44"/>
      <c r="H8" s="45"/>
    </row>
    <row r="9" spans="1:11" ht="15" customHeight="1" x14ac:dyDescent="0.2">
      <c r="A9" s="151">
        <v>116</v>
      </c>
      <c r="B9" s="43" t="s">
        <v>492</v>
      </c>
      <c r="C9" s="44"/>
      <c r="D9" s="44"/>
      <c r="E9" s="44"/>
      <c r="F9" s="44"/>
      <c r="G9" s="44"/>
      <c r="H9" s="45"/>
    </row>
    <row r="10" spans="1:11" ht="15" customHeight="1" x14ac:dyDescent="0.2">
      <c r="A10" s="151">
        <v>119</v>
      </c>
      <c r="B10" s="43" t="s">
        <v>494</v>
      </c>
      <c r="C10" s="44"/>
      <c r="D10" s="44"/>
      <c r="E10" s="44"/>
      <c r="F10" s="44"/>
      <c r="G10" s="44"/>
      <c r="H10" s="45"/>
    </row>
    <row r="11" spans="1:11" ht="15" customHeight="1" x14ac:dyDescent="0.2">
      <c r="A11" s="151">
        <v>121</v>
      </c>
      <c r="B11" s="43" t="s">
        <v>496</v>
      </c>
      <c r="C11" s="44"/>
      <c r="D11" s="44"/>
      <c r="E11" s="44"/>
      <c r="F11" s="44"/>
      <c r="G11" s="44"/>
      <c r="H11" s="45"/>
    </row>
    <row r="12" spans="1:11" ht="15" customHeight="1" x14ac:dyDescent="0.2">
      <c r="A12" s="151">
        <v>122</v>
      </c>
      <c r="B12" s="43" t="s">
        <v>498</v>
      </c>
      <c r="C12" s="44"/>
      <c r="D12" s="44"/>
      <c r="E12" s="44"/>
      <c r="F12" s="44"/>
      <c r="G12" s="44"/>
      <c r="H12" s="45"/>
    </row>
    <row r="13" spans="1:11" ht="15" customHeight="1" x14ac:dyDescent="0.2">
      <c r="A13" s="151">
        <v>123</v>
      </c>
      <c r="B13" s="43" t="s">
        <v>500</v>
      </c>
      <c r="C13" s="44"/>
      <c r="D13" s="44"/>
      <c r="E13" s="44"/>
      <c r="F13" s="44"/>
      <c r="G13" s="44"/>
      <c r="H13" s="45"/>
    </row>
    <row r="14" spans="1:11" ht="15" customHeight="1" x14ac:dyDescent="0.2">
      <c r="A14" s="151">
        <v>124</v>
      </c>
      <c r="B14" s="43" t="s">
        <v>502</v>
      </c>
      <c r="C14" s="44"/>
      <c r="D14" s="44"/>
      <c r="E14" s="44"/>
      <c r="F14" s="44"/>
      <c r="G14" s="44"/>
      <c r="H14" s="45"/>
    </row>
    <row r="15" spans="1:11" ht="15" customHeight="1" x14ac:dyDescent="0.2">
      <c r="A15" s="151">
        <v>125</v>
      </c>
      <c r="B15" s="43" t="s">
        <v>504</v>
      </c>
      <c r="C15" s="44"/>
      <c r="D15" s="44"/>
      <c r="E15" s="44"/>
      <c r="F15" s="44"/>
      <c r="G15" s="44"/>
      <c r="H15" s="45"/>
    </row>
    <row r="16" spans="1:11" ht="15" customHeight="1" x14ac:dyDescent="0.2">
      <c r="A16" s="151">
        <v>126</v>
      </c>
      <c r="B16" s="43" t="s">
        <v>506</v>
      </c>
      <c r="C16" s="44"/>
      <c r="D16" s="44"/>
      <c r="E16" s="44"/>
      <c r="F16" s="44"/>
      <c r="G16" s="44"/>
      <c r="H16" s="45"/>
    </row>
    <row r="17" spans="1:8" ht="15" customHeight="1" x14ac:dyDescent="0.2">
      <c r="A17" s="151">
        <v>127</v>
      </c>
      <c r="B17" s="43" t="s">
        <v>508</v>
      </c>
      <c r="C17" s="44"/>
      <c r="D17" s="44"/>
      <c r="E17" s="44"/>
      <c r="F17" s="44"/>
      <c r="G17" s="44"/>
      <c r="H17" s="45"/>
    </row>
    <row r="18" spans="1:8" ht="15" customHeight="1" x14ac:dyDescent="0.2">
      <c r="A18" s="151">
        <v>128</v>
      </c>
      <c r="B18" s="43" t="s">
        <v>510</v>
      </c>
      <c r="C18" s="44"/>
      <c r="D18" s="44"/>
      <c r="E18" s="44"/>
      <c r="F18" s="44"/>
      <c r="G18" s="44"/>
      <c r="H18" s="45"/>
    </row>
    <row r="19" spans="1:8" ht="15" customHeight="1" x14ac:dyDescent="0.2">
      <c r="A19" s="151">
        <v>129</v>
      </c>
      <c r="B19" s="43" t="s">
        <v>1517</v>
      </c>
      <c r="C19" s="44"/>
      <c r="D19" s="44"/>
      <c r="E19" s="44"/>
      <c r="F19" s="44"/>
      <c r="G19" s="44"/>
      <c r="H19" s="45"/>
    </row>
    <row r="20" spans="1:8" ht="15" customHeight="1" x14ac:dyDescent="0.2">
      <c r="A20" s="151">
        <v>130</v>
      </c>
      <c r="B20" s="43" t="s">
        <v>1519</v>
      </c>
      <c r="C20" s="44"/>
      <c r="D20" s="44"/>
      <c r="E20" s="44"/>
      <c r="F20" s="44"/>
      <c r="G20" s="44"/>
      <c r="H20" s="45"/>
    </row>
    <row r="21" spans="1:8" ht="15" customHeight="1" x14ac:dyDescent="0.2">
      <c r="A21" s="151">
        <v>141</v>
      </c>
      <c r="B21" s="43" t="s">
        <v>1521</v>
      </c>
      <c r="C21" s="44"/>
      <c r="D21" s="44"/>
      <c r="E21" s="44"/>
      <c r="F21" s="44"/>
      <c r="G21" s="44"/>
      <c r="H21" s="45"/>
    </row>
    <row r="22" spans="1:8" ht="15" customHeight="1" x14ac:dyDescent="0.2">
      <c r="A22" s="151">
        <v>142</v>
      </c>
      <c r="B22" s="43" t="s">
        <v>1523</v>
      </c>
      <c r="C22" s="44"/>
      <c r="D22" s="44"/>
      <c r="E22" s="44"/>
      <c r="F22" s="44"/>
      <c r="G22" s="44"/>
      <c r="H22" s="45"/>
    </row>
    <row r="23" spans="1:8" ht="15" customHeight="1" x14ac:dyDescent="0.2">
      <c r="A23" s="151">
        <v>143</v>
      </c>
      <c r="B23" s="43" t="s">
        <v>25</v>
      </c>
      <c r="C23" s="44"/>
      <c r="D23" s="44"/>
      <c r="E23" s="44"/>
      <c r="F23" s="44"/>
      <c r="G23" s="44"/>
      <c r="H23" s="45"/>
    </row>
    <row r="24" spans="1:8" ht="15" customHeight="1" x14ac:dyDescent="0.2">
      <c r="A24" s="151">
        <v>144</v>
      </c>
      <c r="B24" s="43" t="s">
        <v>1526</v>
      </c>
      <c r="C24" s="44"/>
      <c r="D24" s="44"/>
      <c r="E24" s="44"/>
      <c r="F24" s="44"/>
      <c r="G24" s="44"/>
      <c r="H24" s="45"/>
    </row>
    <row r="25" spans="1:8" ht="15" customHeight="1" x14ac:dyDescent="0.2">
      <c r="A25" s="151">
        <v>145</v>
      </c>
      <c r="B25" s="43" t="s">
        <v>24</v>
      </c>
      <c r="C25" s="44"/>
      <c r="D25" s="44"/>
      <c r="E25" s="44"/>
      <c r="F25" s="44"/>
      <c r="G25" s="44"/>
      <c r="H25" s="45"/>
    </row>
    <row r="26" spans="1:8" ht="15" customHeight="1" x14ac:dyDescent="0.2">
      <c r="A26" s="151">
        <v>146</v>
      </c>
      <c r="B26" s="43" t="s">
        <v>26</v>
      </c>
      <c r="C26" s="44"/>
      <c r="D26" s="44"/>
      <c r="E26" s="44"/>
      <c r="F26" s="44"/>
      <c r="G26" s="44"/>
      <c r="H26" s="45"/>
    </row>
    <row r="27" spans="1:8" ht="15" customHeight="1" x14ac:dyDescent="0.2">
      <c r="A27" s="151">
        <v>147</v>
      </c>
      <c r="B27" s="43" t="s">
        <v>27</v>
      </c>
      <c r="C27" s="44"/>
      <c r="D27" s="44"/>
      <c r="E27" s="44"/>
      <c r="F27" s="44"/>
      <c r="G27" s="44"/>
      <c r="H27" s="45"/>
    </row>
    <row r="28" spans="1:8" ht="15" customHeight="1" x14ac:dyDescent="0.2">
      <c r="A28" s="151">
        <v>149</v>
      </c>
      <c r="B28" s="43" t="s">
        <v>28</v>
      </c>
      <c r="C28" s="44"/>
      <c r="D28" s="44"/>
      <c r="E28" s="44"/>
      <c r="F28" s="44"/>
      <c r="G28" s="44"/>
      <c r="H28" s="45"/>
    </row>
    <row r="29" spans="1:8" ht="15" customHeight="1" x14ac:dyDescent="0.2">
      <c r="A29" s="151">
        <v>150</v>
      </c>
      <c r="B29" s="43" t="s">
        <v>1532</v>
      </c>
      <c r="C29" s="44"/>
      <c r="D29" s="44"/>
      <c r="E29" s="44"/>
      <c r="F29" s="44"/>
      <c r="G29" s="44"/>
      <c r="H29" s="45"/>
    </row>
    <row r="30" spans="1:8" ht="15" customHeight="1" x14ac:dyDescent="0.2">
      <c r="A30" s="151">
        <v>161</v>
      </c>
      <c r="B30" s="43" t="s">
        <v>1534</v>
      </c>
      <c r="C30" s="44"/>
      <c r="D30" s="44"/>
      <c r="E30" s="44"/>
      <c r="F30" s="44"/>
      <c r="G30" s="44"/>
      <c r="H30" s="45"/>
    </row>
    <row r="31" spans="1:8" ht="15" customHeight="1" x14ac:dyDescent="0.2">
      <c r="A31" s="151">
        <v>162</v>
      </c>
      <c r="B31" s="43" t="s">
        <v>1536</v>
      </c>
      <c r="C31" s="44"/>
      <c r="D31" s="44"/>
      <c r="E31" s="44"/>
      <c r="F31" s="44"/>
      <c r="G31" s="44"/>
      <c r="H31" s="45"/>
    </row>
    <row r="32" spans="1:8" ht="15" customHeight="1" x14ac:dyDescent="0.2">
      <c r="A32" s="151">
        <v>163</v>
      </c>
      <c r="B32" s="43" t="s">
        <v>1538</v>
      </c>
      <c r="C32" s="44"/>
      <c r="D32" s="44"/>
      <c r="E32" s="44"/>
      <c r="F32" s="44"/>
      <c r="G32" s="44"/>
      <c r="H32" s="45"/>
    </row>
    <row r="33" spans="1:8" ht="15" customHeight="1" x14ac:dyDescent="0.2">
      <c r="A33" s="151">
        <v>164</v>
      </c>
      <c r="B33" s="43" t="s">
        <v>1540</v>
      </c>
      <c r="C33" s="44"/>
      <c r="D33" s="44"/>
      <c r="E33" s="44"/>
      <c r="F33" s="44"/>
      <c r="G33" s="44"/>
      <c r="H33" s="45"/>
    </row>
    <row r="34" spans="1:8" ht="15" customHeight="1" x14ac:dyDescent="0.2">
      <c r="A34" s="151">
        <v>170</v>
      </c>
      <c r="B34" s="43" t="s">
        <v>1542</v>
      </c>
      <c r="C34" s="44"/>
      <c r="D34" s="44"/>
      <c r="E34" s="44"/>
      <c r="F34" s="44"/>
      <c r="G34" s="44"/>
      <c r="H34" s="45"/>
    </row>
    <row r="35" spans="1:8" ht="15" customHeight="1" x14ac:dyDescent="0.2">
      <c r="A35" s="151">
        <v>210</v>
      </c>
      <c r="B35" s="43" t="s">
        <v>1544</v>
      </c>
      <c r="C35" s="44"/>
      <c r="D35" s="44"/>
      <c r="E35" s="44"/>
      <c r="F35" s="44"/>
      <c r="G35" s="44"/>
      <c r="H35" s="45"/>
    </row>
    <row r="36" spans="1:8" ht="15" customHeight="1" x14ac:dyDescent="0.2">
      <c r="A36" s="151">
        <v>220</v>
      </c>
      <c r="B36" s="43" t="s">
        <v>1546</v>
      </c>
      <c r="C36" s="44"/>
      <c r="D36" s="44"/>
      <c r="E36" s="44"/>
      <c r="F36" s="44"/>
      <c r="G36" s="44"/>
      <c r="H36" s="45"/>
    </row>
    <row r="37" spans="1:8" ht="15" customHeight="1" x14ac:dyDescent="0.2">
      <c r="A37" s="151">
        <v>230</v>
      </c>
      <c r="B37" s="43" t="s">
        <v>1548</v>
      </c>
      <c r="C37" s="44"/>
      <c r="D37" s="44"/>
      <c r="E37" s="44"/>
      <c r="F37" s="44"/>
      <c r="G37" s="44"/>
      <c r="H37" s="45"/>
    </row>
    <row r="38" spans="1:8" ht="15" customHeight="1" x14ac:dyDescent="0.2">
      <c r="A38" s="151">
        <v>240</v>
      </c>
      <c r="B38" s="43" t="s">
        <v>1550</v>
      </c>
      <c r="C38" s="44"/>
      <c r="D38" s="44"/>
      <c r="E38" s="44"/>
      <c r="F38" s="44"/>
      <c r="G38" s="44"/>
      <c r="H38" s="45"/>
    </row>
    <row r="39" spans="1:8" ht="15" customHeight="1" x14ac:dyDescent="0.2">
      <c r="A39" s="151">
        <v>311</v>
      </c>
      <c r="B39" s="43" t="s">
        <v>1552</v>
      </c>
      <c r="C39" s="44"/>
      <c r="D39" s="44"/>
      <c r="E39" s="44"/>
      <c r="F39" s="44"/>
      <c r="G39" s="44"/>
      <c r="H39" s="45"/>
    </row>
    <row r="40" spans="1:8" ht="15" customHeight="1" x14ac:dyDescent="0.2">
      <c r="A40" s="151">
        <v>312</v>
      </c>
      <c r="B40" s="43" t="s">
        <v>29</v>
      </c>
      <c r="C40" s="44"/>
      <c r="D40" s="44"/>
      <c r="E40" s="44"/>
      <c r="F40" s="44"/>
      <c r="G40" s="44"/>
      <c r="H40" s="45"/>
    </row>
    <row r="41" spans="1:8" ht="15" customHeight="1" x14ac:dyDescent="0.2">
      <c r="A41" s="151">
        <v>321</v>
      </c>
      <c r="B41" s="43" t="s">
        <v>1555</v>
      </c>
      <c r="C41" s="44"/>
      <c r="D41" s="44"/>
      <c r="E41" s="44"/>
      <c r="F41" s="44"/>
      <c r="G41" s="44"/>
      <c r="H41" s="45"/>
    </row>
    <row r="42" spans="1:8" ht="15" customHeight="1" x14ac:dyDescent="0.2">
      <c r="A42" s="151">
        <v>322</v>
      </c>
      <c r="B42" s="43" t="s">
        <v>1557</v>
      </c>
      <c r="C42" s="44"/>
      <c r="D42" s="44"/>
      <c r="E42" s="44"/>
      <c r="F42" s="44"/>
      <c r="G42" s="44"/>
      <c r="H42" s="45"/>
    </row>
    <row r="43" spans="1:8" ht="15" customHeight="1" x14ac:dyDescent="0.2">
      <c r="A43" s="151">
        <v>510</v>
      </c>
      <c r="B43" s="43" t="s">
        <v>1559</v>
      </c>
      <c r="C43" s="44"/>
      <c r="D43" s="44"/>
      <c r="E43" s="44"/>
      <c r="F43" s="44"/>
      <c r="G43" s="44"/>
      <c r="H43" s="45"/>
    </row>
    <row r="44" spans="1:8" ht="15" customHeight="1" x14ac:dyDescent="0.2">
      <c r="A44" s="151">
        <v>520</v>
      </c>
      <c r="B44" s="43" t="s">
        <v>1561</v>
      </c>
      <c r="C44" s="44"/>
      <c r="D44" s="44"/>
      <c r="E44" s="44"/>
      <c r="F44" s="44"/>
      <c r="G44" s="44"/>
      <c r="H44" s="45"/>
    </row>
    <row r="45" spans="1:8" ht="15" customHeight="1" x14ac:dyDescent="0.2">
      <c r="A45" s="151">
        <v>610</v>
      </c>
      <c r="B45" s="43" t="s">
        <v>1563</v>
      </c>
      <c r="C45" s="44"/>
      <c r="D45" s="44"/>
      <c r="E45" s="44"/>
      <c r="F45" s="44"/>
      <c r="G45" s="44"/>
      <c r="H45" s="45"/>
    </row>
    <row r="46" spans="1:8" ht="15" customHeight="1" x14ac:dyDescent="0.2">
      <c r="A46" s="151">
        <v>620</v>
      </c>
      <c r="B46" s="43" t="s">
        <v>1565</v>
      </c>
      <c r="C46" s="44"/>
      <c r="D46" s="44"/>
      <c r="E46" s="44"/>
      <c r="F46" s="44"/>
      <c r="G46" s="44"/>
      <c r="H46" s="45"/>
    </row>
    <row r="47" spans="1:8" ht="15" customHeight="1" x14ac:dyDescent="0.2">
      <c r="A47" s="151">
        <v>710</v>
      </c>
      <c r="B47" s="43" t="s">
        <v>1567</v>
      </c>
      <c r="C47" s="44"/>
      <c r="D47" s="44"/>
      <c r="E47" s="44"/>
      <c r="F47" s="44"/>
      <c r="G47" s="44"/>
      <c r="H47" s="45"/>
    </row>
    <row r="48" spans="1:8" ht="15" customHeight="1" x14ac:dyDescent="0.2">
      <c r="A48" s="151">
        <v>721</v>
      </c>
      <c r="B48" s="43" t="s">
        <v>1569</v>
      </c>
      <c r="C48" s="44"/>
      <c r="D48" s="44"/>
      <c r="E48" s="44"/>
      <c r="F48" s="44"/>
      <c r="G48" s="44"/>
      <c r="H48" s="45"/>
    </row>
    <row r="49" spans="1:8" ht="15" customHeight="1" x14ac:dyDescent="0.2">
      <c r="A49" s="151">
        <v>729</v>
      </c>
      <c r="B49" s="43" t="s">
        <v>1571</v>
      </c>
      <c r="C49" s="44"/>
      <c r="D49" s="44"/>
      <c r="E49" s="44"/>
      <c r="F49" s="44"/>
      <c r="G49" s="44"/>
      <c r="H49" s="45"/>
    </row>
    <row r="50" spans="1:8" ht="15" customHeight="1" x14ac:dyDescent="0.2">
      <c r="A50" s="151">
        <v>811</v>
      </c>
      <c r="B50" s="43" t="s">
        <v>1573</v>
      </c>
      <c r="C50" s="44"/>
      <c r="D50" s="44"/>
      <c r="E50" s="44"/>
      <c r="F50" s="44"/>
      <c r="G50" s="44"/>
      <c r="H50" s="45"/>
    </row>
    <row r="51" spans="1:8" ht="15" customHeight="1" x14ac:dyDescent="0.2">
      <c r="A51" s="151">
        <v>812</v>
      </c>
      <c r="B51" s="43" t="s">
        <v>1575</v>
      </c>
      <c r="C51" s="44"/>
      <c r="D51" s="44"/>
      <c r="E51" s="44"/>
      <c r="F51" s="44"/>
      <c r="G51" s="44"/>
      <c r="H51" s="45"/>
    </row>
    <row r="52" spans="1:8" ht="15" customHeight="1" x14ac:dyDescent="0.2">
      <c r="A52" s="151">
        <v>891</v>
      </c>
      <c r="B52" s="43" t="s">
        <v>1577</v>
      </c>
      <c r="C52" s="44"/>
      <c r="D52" s="44"/>
      <c r="E52" s="44"/>
      <c r="F52" s="44"/>
      <c r="G52" s="44"/>
      <c r="H52" s="45"/>
    </row>
    <row r="53" spans="1:8" ht="15" customHeight="1" x14ac:dyDescent="0.2">
      <c r="A53" s="151">
        <v>892</v>
      </c>
      <c r="B53" s="43" t="s">
        <v>1579</v>
      </c>
      <c r="C53" s="44"/>
      <c r="D53" s="44"/>
      <c r="E53" s="44"/>
      <c r="F53" s="44"/>
      <c r="G53" s="44"/>
      <c r="H53" s="45"/>
    </row>
    <row r="54" spans="1:8" ht="15" customHeight="1" x14ac:dyDescent="0.2">
      <c r="A54" s="151">
        <v>893</v>
      </c>
      <c r="B54" s="43" t="s">
        <v>1581</v>
      </c>
      <c r="C54" s="44"/>
      <c r="D54" s="44"/>
      <c r="E54" s="44"/>
      <c r="F54" s="44"/>
      <c r="G54" s="44"/>
      <c r="H54" s="45"/>
    </row>
    <row r="55" spans="1:8" ht="15" customHeight="1" x14ac:dyDescent="0.2">
      <c r="A55" s="151">
        <v>899</v>
      </c>
      <c r="B55" s="43" t="s">
        <v>1583</v>
      </c>
      <c r="C55" s="44"/>
      <c r="D55" s="44"/>
      <c r="E55" s="44"/>
      <c r="F55" s="44"/>
      <c r="G55" s="44"/>
      <c r="H55" s="45"/>
    </row>
    <row r="56" spans="1:8" ht="15" customHeight="1" x14ac:dyDescent="0.2">
      <c r="A56" s="151">
        <v>910</v>
      </c>
      <c r="B56" s="43" t="s">
        <v>1585</v>
      </c>
      <c r="C56" s="44"/>
      <c r="D56" s="44"/>
      <c r="E56" s="44"/>
      <c r="F56" s="44"/>
      <c r="G56" s="44"/>
      <c r="H56" s="45"/>
    </row>
    <row r="57" spans="1:8" ht="15" customHeight="1" x14ac:dyDescent="0.2">
      <c r="A57" s="151">
        <v>990</v>
      </c>
      <c r="B57" s="43" t="s">
        <v>558</v>
      </c>
      <c r="C57" s="44"/>
      <c r="D57" s="44"/>
      <c r="E57" s="44"/>
      <c r="F57" s="44"/>
      <c r="G57" s="44"/>
      <c r="H57" s="45"/>
    </row>
    <row r="58" spans="1:8" ht="15" customHeight="1" x14ac:dyDescent="0.2">
      <c r="A58" s="151">
        <v>1011</v>
      </c>
      <c r="B58" s="43" t="s">
        <v>560</v>
      </c>
      <c r="C58" s="44"/>
      <c r="D58" s="44"/>
      <c r="E58" s="44"/>
      <c r="F58" s="44"/>
      <c r="G58" s="44"/>
      <c r="H58" s="45"/>
    </row>
    <row r="59" spans="1:8" ht="15" customHeight="1" x14ac:dyDescent="0.2">
      <c r="A59" s="151">
        <v>1012</v>
      </c>
      <c r="B59" s="43" t="s">
        <v>562</v>
      </c>
      <c r="C59" s="44"/>
      <c r="D59" s="44"/>
      <c r="E59" s="44"/>
      <c r="F59" s="44"/>
      <c r="G59" s="44"/>
      <c r="H59" s="45"/>
    </row>
    <row r="60" spans="1:8" ht="15" customHeight="1" x14ac:dyDescent="0.2">
      <c r="A60" s="151">
        <v>1013</v>
      </c>
      <c r="B60" s="43" t="s">
        <v>30</v>
      </c>
      <c r="C60" s="44"/>
      <c r="D60" s="44"/>
      <c r="E60" s="44"/>
      <c r="F60" s="44"/>
      <c r="G60" s="44"/>
      <c r="H60" s="45"/>
    </row>
    <row r="61" spans="1:8" ht="15" customHeight="1" x14ac:dyDescent="0.2">
      <c r="A61" s="151">
        <v>1020</v>
      </c>
      <c r="B61" s="43" t="s">
        <v>565</v>
      </c>
      <c r="C61" s="44"/>
      <c r="D61" s="44"/>
      <c r="E61" s="44"/>
      <c r="F61" s="44"/>
      <c r="G61" s="44"/>
      <c r="H61" s="45"/>
    </row>
    <row r="62" spans="1:8" ht="15" customHeight="1" x14ac:dyDescent="0.2">
      <c r="A62" s="151">
        <v>1031</v>
      </c>
      <c r="B62" s="43" t="s">
        <v>31</v>
      </c>
      <c r="C62" s="44"/>
      <c r="D62" s="44"/>
      <c r="E62" s="44"/>
      <c r="F62" s="44"/>
      <c r="G62" s="44"/>
      <c r="H62" s="45"/>
    </row>
    <row r="63" spans="1:8" ht="15" customHeight="1" x14ac:dyDescent="0.2">
      <c r="A63" s="151">
        <v>1032</v>
      </c>
      <c r="B63" s="43" t="s">
        <v>32</v>
      </c>
      <c r="C63" s="44"/>
      <c r="D63" s="44"/>
      <c r="E63" s="44"/>
      <c r="F63" s="44"/>
      <c r="G63" s="44"/>
      <c r="H63" s="45"/>
    </row>
    <row r="64" spans="1:8" ht="15" customHeight="1" x14ac:dyDescent="0.2">
      <c r="A64" s="151">
        <v>1039</v>
      </c>
      <c r="B64" s="43" t="s">
        <v>569</v>
      </c>
      <c r="C64" s="44"/>
      <c r="D64" s="44"/>
      <c r="E64" s="44"/>
      <c r="F64" s="44"/>
      <c r="G64" s="44"/>
      <c r="H64" s="45"/>
    </row>
    <row r="65" spans="1:8" ht="15" customHeight="1" x14ac:dyDescent="0.2">
      <c r="A65" s="151">
        <v>1041</v>
      </c>
      <c r="B65" s="43" t="s">
        <v>571</v>
      </c>
      <c r="C65" s="44"/>
      <c r="D65" s="44"/>
      <c r="E65" s="44"/>
      <c r="F65" s="44"/>
      <c r="G65" s="44"/>
      <c r="H65" s="45"/>
    </row>
    <row r="66" spans="1:8" ht="15" customHeight="1" x14ac:dyDescent="0.2">
      <c r="A66" s="151">
        <v>1042</v>
      </c>
      <c r="B66" s="43" t="s">
        <v>573</v>
      </c>
      <c r="C66" s="44"/>
      <c r="D66" s="44"/>
      <c r="E66" s="44"/>
      <c r="F66" s="44"/>
      <c r="G66" s="44"/>
      <c r="H66" s="45"/>
    </row>
    <row r="67" spans="1:8" ht="15" customHeight="1" x14ac:dyDescent="0.2">
      <c r="A67" s="151">
        <v>1051</v>
      </c>
      <c r="B67" s="43" t="s">
        <v>575</v>
      </c>
      <c r="C67" s="44"/>
      <c r="D67" s="44"/>
      <c r="E67" s="44"/>
      <c r="F67" s="44"/>
      <c r="G67" s="44"/>
      <c r="H67" s="45"/>
    </row>
    <row r="68" spans="1:8" ht="15" customHeight="1" x14ac:dyDescent="0.2">
      <c r="A68" s="151">
        <v>1052</v>
      </c>
      <c r="B68" s="43" t="s">
        <v>33</v>
      </c>
      <c r="C68" s="44"/>
      <c r="D68" s="44"/>
      <c r="E68" s="44"/>
      <c r="F68" s="44"/>
      <c r="G68" s="44"/>
      <c r="H68" s="45"/>
    </row>
    <row r="69" spans="1:8" ht="15" customHeight="1" x14ac:dyDescent="0.2">
      <c r="A69" s="151">
        <v>1061</v>
      </c>
      <c r="B69" s="43" t="s">
        <v>578</v>
      </c>
      <c r="C69" s="44"/>
      <c r="D69" s="44"/>
      <c r="E69" s="44"/>
      <c r="F69" s="44"/>
      <c r="G69" s="44"/>
      <c r="H69" s="45"/>
    </row>
    <row r="70" spans="1:8" ht="15" customHeight="1" x14ac:dyDescent="0.2">
      <c r="A70" s="151">
        <v>1062</v>
      </c>
      <c r="B70" s="43" t="s">
        <v>34</v>
      </c>
      <c r="C70" s="44"/>
      <c r="D70" s="44"/>
      <c r="E70" s="44"/>
      <c r="F70" s="44"/>
      <c r="G70" s="44"/>
      <c r="H70" s="45"/>
    </row>
    <row r="71" spans="1:8" ht="15" customHeight="1" x14ac:dyDescent="0.2">
      <c r="A71" s="151">
        <v>1071</v>
      </c>
      <c r="B71" s="43" t="s">
        <v>581</v>
      </c>
      <c r="C71" s="44"/>
      <c r="D71" s="44"/>
      <c r="E71" s="44"/>
      <c r="F71" s="44"/>
      <c r="G71" s="44"/>
      <c r="H71" s="45"/>
    </row>
    <row r="72" spans="1:8" ht="15" customHeight="1" x14ac:dyDescent="0.2">
      <c r="A72" s="151">
        <v>1072</v>
      </c>
      <c r="B72" s="43" t="s">
        <v>583</v>
      </c>
      <c r="C72" s="44"/>
      <c r="D72" s="44"/>
      <c r="E72" s="44"/>
      <c r="F72" s="44"/>
      <c r="G72" s="44"/>
      <c r="H72" s="45"/>
    </row>
    <row r="73" spans="1:8" ht="15" customHeight="1" x14ac:dyDescent="0.2">
      <c r="A73" s="151">
        <v>1073</v>
      </c>
      <c r="B73" s="43" t="s">
        <v>585</v>
      </c>
      <c r="C73" s="44"/>
      <c r="D73" s="44"/>
      <c r="E73" s="44"/>
      <c r="F73" s="44"/>
      <c r="G73" s="44"/>
      <c r="H73" s="45"/>
    </row>
    <row r="74" spans="1:8" ht="15" customHeight="1" x14ac:dyDescent="0.2">
      <c r="A74" s="151">
        <v>1081</v>
      </c>
      <c r="B74" s="43" t="s">
        <v>35</v>
      </c>
      <c r="C74" s="44"/>
      <c r="D74" s="44"/>
      <c r="E74" s="44"/>
      <c r="F74" s="44"/>
      <c r="G74" s="44"/>
      <c r="H74" s="45"/>
    </row>
    <row r="75" spans="1:8" ht="15" customHeight="1" x14ac:dyDescent="0.2">
      <c r="A75" s="151">
        <v>1082</v>
      </c>
      <c r="B75" s="43" t="s">
        <v>588</v>
      </c>
      <c r="C75" s="44"/>
      <c r="D75" s="44"/>
      <c r="E75" s="44"/>
      <c r="F75" s="44"/>
      <c r="G75" s="44"/>
      <c r="H75" s="45"/>
    </row>
    <row r="76" spans="1:8" ht="15" customHeight="1" x14ac:dyDescent="0.2">
      <c r="A76" s="151">
        <v>1083</v>
      </c>
      <c r="B76" s="43" t="s">
        <v>36</v>
      </c>
      <c r="C76" s="44"/>
      <c r="D76" s="44"/>
      <c r="E76" s="44"/>
      <c r="F76" s="44"/>
      <c r="G76" s="44"/>
      <c r="H76" s="45"/>
    </row>
    <row r="77" spans="1:8" ht="15" customHeight="1" x14ac:dyDescent="0.2">
      <c r="A77" s="151">
        <v>1084</v>
      </c>
      <c r="B77" s="43" t="s">
        <v>591</v>
      </c>
      <c r="C77" s="44"/>
      <c r="D77" s="44"/>
      <c r="E77" s="44"/>
      <c r="F77" s="44"/>
      <c r="G77" s="44"/>
      <c r="H77" s="45"/>
    </row>
    <row r="78" spans="1:8" ht="15" customHeight="1" x14ac:dyDescent="0.2">
      <c r="A78" s="151">
        <v>1085</v>
      </c>
      <c r="B78" s="43" t="s">
        <v>593</v>
      </c>
      <c r="C78" s="44"/>
      <c r="D78" s="44"/>
      <c r="E78" s="44"/>
      <c r="F78" s="44"/>
      <c r="G78" s="44"/>
      <c r="H78" s="45"/>
    </row>
    <row r="79" spans="1:8" ht="15" customHeight="1" x14ac:dyDescent="0.2">
      <c r="A79" s="151">
        <v>1086</v>
      </c>
      <c r="B79" s="43" t="s">
        <v>595</v>
      </c>
      <c r="C79" s="44"/>
      <c r="D79" s="44"/>
      <c r="E79" s="44"/>
      <c r="F79" s="44"/>
      <c r="G79" s="44"/>
      <c r="H79" s="45"/>
    </row>
    <row r="80" spans="1:8" ht="15" customHeight="1" x14ac:dyDescent="0.2">
      <c r="A80" s="151">
        <v>1089</v>
      </c>
      <c r="B80" s="43" t="s">
        <v>597</v>
      </c>
      <c r="C80" s="44"/>
      <c r="D80" s="44"/>
      <c r="E80" s="44"/>
      <c r="F80" s="44"/>
      <c r="G80" s="44"/>
      <c r="H80" s="45"/>
    </row>
    <row r="81" spans="1:8" ht="15" customHeight="1" x14ac:dyDescent="0.2">
      <c r="A81" s="151">
        <v>1091</v>
      </c>
      <c r="B81" s="43" t="s">
        <v>1646</v>
      </c>
      <c r="C81" s="44"/>
      <c r="D81" s="44"/>
      <c r="E81" s="44"/>
      <c r="F81" s="44"/>
      <c r="G81" s="44"/>
      <c r="H81" s="45"/>
    </row>
    <row r="82" spans="1:8" ht="15" customHeight="1" x14ac:dyDescent="0.2">
      <c r="A82" s="151">
        <v>1092</v>
      </c>
      <c r="B82" s="43" t="s">
        <v>1648</v>
      </c>
      <c r="C82" s="44"/>
      <c r="D82" s="44"/>
      <c r="E82" s="44"/>
      <c r="F82" s="44"/>
      <c r="G82" s="44"/>
      <c r="H82" s="45"/>
    </row>
    <row r="83" spans="1:8" ht="15" customHeight="1" x14ac:dyDescent="0.2">
      <c r="A83" s="151">
        <v>1101</v>
      </c>
      <c r="B83" s="43" t="s">
        <v>1650</v>
      </c>
      <c r="C83" s="44"/>
      <c r="D83" s="44"/>
      <c r="E83" s="44"/>
      <c r="F83" s="44"/>
      <c r="G83" s="44"/>
      <c r="H83" s="45"/>
    </row>
    <row r="84" spans="1:8" ht="15" customHeight="1" x14ac:dyDescent="0.2">
      <c r="A84" s="151">
        <v>1102</v>
      </c>
      <c r="B84" s="43" t="s">
        <v>1652</v>
      </c>
      <c r="C84" s="44"/>
      <c r="D84" s="44"/>
      <c r="E84" s="44"/>
      <c r="F84" s="44"/>
      <c r="G84" s="44"/>
      <c r="H84" s="45"/>
    </row>
    <row r="85" spans="1:8" ht="15" customHeight="1" x14ac:dyDescent="0.2">
      <c r="A85" s="151">
        <v>1103</v>
      </c>
      <c r="B85" s="43" t="s">
        <v>1654</v>
      </c>
      <c r="C85" s="44"/>
      <c r="D85" s="44"/>
      <c r="E85" s="44"/>
      <c r="F85" s="44"/>
      <c r="G85" s="44"/>
      <c r="H85" s="45"/>
    </row>
    <row r="86" spans="1:8" ht="15" customHeight="1" x14ac:dyDescent="0.2">
      <c r="A86" s="151">
        <v>1104</v>
      </c>
      <c r="B86" s="43" t="s">
        <v>1656</v>
      </c>
      <c r="C86" s="44"/>
      <c r="D86" s="44"/>
      <c r="E86" s="44"/>
      <c r="F86" s="44"/>
      <c r="G86" s="44"/>
      <c r="H86" s="45"/>
    </row>
    <row r="87" spans="1:8" ht="15" customHeight="1" x14ac:dyDescent="0.2">
      <c r="A87" s="151">
        <v>1105</v>
      </c>
      <c r="B87" s="43" t="s">
        <v>47</v>
      </c>
      <c r="C87" s="44"/>
      <c r="D87" s="44"/>
      <c r="E87" s="44"/>
      <c r="F87" s="44"/>
      <c r="G87" s="44"/>
      <c r="H87" s="45"/>
    </row>
    <row r="88" spans="1:8" ht="15" customHeight="1" x14ac:dyDescent="0.2">
      <c r="A88" s="151">
        <v>1106</v>
      </c>
      <c r="B88" s="43" t="s">
        <v>48</v>
      </c>
      <c r="C88" s="44"/>
      <c r="D88" s="44"/>
      <c r="E88" s="44"/>
      <c r="F88" s="44"/>
      <c r="G88" s="44"/>
      <c r="H88" s="45"/>
    </row>
    <row r="89" spans="1:8" ht="15" customHeight="1" x14ac:dyDescent="0.2">
      <c r="A89" s="151">
        <v>1107</v>
      </c>
      <c r="B89" s="43" t="s">
        <v>1660</v>
      </c>
      <c r="C89" s="44"/>
      <c r="D89" s="44"/>
      <c r="E89" s="44"/>
      <c r="F89" s="44"/>
      <c r="G89" s="44"/>
      <c r="H89" s="45"/>
    </row>
    <row r="90" spans="1:8" ht="15" customHeight="1" x14ac:dyDescent="0.2">
      <c r="A90" s="151">
        <v>1200</v>
      </c>
      <c r="B90" s="43" t="s">
        <v>1662</v>
      </c>
      <c r="C90" s="44"/>
      <c r="D90" s="44"/>
      <c r="E90" s="44"/>
      <c r="F90" s="44"/>
      <c r="G90" s="44"/>
      <c r="H90" s="45"/>
    </row>
    <row r="91" spans="1:8" ht="15" customHeight="1" x14ac:dyDescent="0.2">
      <c r="A91" s="151">
        <v>1310</v>
      </c>
      <c r="B91" s="43" t="s">
        <v>1664</v>
      </c>
      <c r="C91" s="44"/>
      <c r="D91" s="44"/>
      <c r="E91" s="44"/>
      <c r="F91" s="44"/>
      <c r="G91" s="44"/>
      <c r="H91" s="45"/>
    </row>
    <row r="92" spans="1:8" ht="15" customHeight="1" x14ac:dyDescent="0.2">
      <c r="A92" s="151">
        <v>1320</v>
      </c>
      <c r="B92" s="43" t="s">
        <v>1666</v>
      </c>
      <c r="C92" s="44"/>
      <c r="D92" s="44"/>
      <c r="E92" s="44"/>
      <c r="F92" s="44"/>
      <c r="G92" s="44"/>
      <c r="H92" s="45"/>
    </row>
    <row r="93" spans="1:8" ht="15" customHeight="1" x14ac:dyDescent="0.2">
      <c r="A93" s="151">
        <v>1330</v>
      </c>
      <c r="B93" s="43" t="s">
        <v>1223</v>
      </c>
      <c r="C93" s="44"/>
      <c r="D93" s="44"/>
      <c r="E93" s="44"/>
      <c r="F93" s="44"/>
      <c r="G93" s="44"/>
      <c r="H93" s="45"/>
    </row>
    <row r="94" spans="1:8" ht="15" customHeight="1" x14ac:dyDescent="0.2">
      <c r="A94" s="151">
        <v>1391</v>
      </c>
      <c r="B94" s="43" t="s">
        <v>1224</v>
      </c>
      <c r="C94" s="44"/>
      <c r="D94" s="44"/>
      <c r="E94" s="44"/>
      <c r="F94" s="44"/>
      <c r="G94" s="44"/>
      <c r="H94" s="45"/>
    </row>
    <row r="95" spans="1:8" ht="15" customHeight="1" x14ac:dyDescent="0.2">
      <c r="A95" s="151">
        <v>1392</v>
      </c>
      <c r="B95" s="43" t="s">
        <v>1675</v>
      </c>
      <c r="C95" s="44"/>
      <c r="D95" s="44"/>
      <c r="E95" s="44"/>
      <c r="F95" s="44"/>
      <c r="G95" s="44"/>
      <c r="H95" s="45"/>
    </row>
    <row r="96" spans="1:8" ht="15" customHeight="1" x14ac:dyDescent="0.2">
      <c r="A96" s="151">
        <v>1393</v>
      </c>
      <c r="B96" s="43" t="s">
        <v>1677</v>
      </c>
      <c r="C96" s="44"/>
      <c r="D96" s="44"/>
      <c r="E96" s="44"/>
      <c r="F96" s="44"/>
      <c r="G96" s="44"/>
      <c r="H96" s="45"/>
    </row>
    <row r="97" spans="1:8" ht="15" customHeight="1" x14ac:dyDescent="0.2">
      <c r="A97" s="151">
        <v>1394</v>
      </c>
      <c r="B97" s="43" t="s">
        <v>1679</v>
      </c>
      <c r="C97" s="44"/>
      <c r="D97" s="44"/>
      <c r="E97" s="44"/>
      <c r="F97" s="44"/>
      <c r="G97" s="44"/>
      <c r="H97" s="45"/>
    </row>
    <row r="98" spans="1:8" ht="15" customHeight="1" x14ac:dyDescent="0.2">
      <c r="A98" s="151">
        <v>1395</v>
      </c>
      <c r="B98" s="43" t="s">
        <v>603</v>
      </c>
      <c r="C98" s="44"/>
      <c r="D98" s="44"/>
      <c r="E98" s="44"/>
      <c r="F98" s="44"/>
      <c r="G98" s="44"/>
      <c r="H98" s="45"/>
    </row>
    <row r="99" spans="1:8" ht="15" customHeight="1" x14ac:dyDescent="0.2">
      <c r="A99" s="151">
        <v>1396</v>
      </c>
      <c r="B99" s="43" t="s">
        <v>605</v>
      </c>
      <c r="C99" s="44"/>
      <c r="D99" s="44"/>
      <c r="E99" s="44"/>
      <c r="F99" s="44"/>
      <c r="G99" s="44"/>
      <c r="H99" s="45"/>
    </row>
    <row r="100" spans="1:8" ht="15" customHeight="1" x14ac:dyDescent="0.2">
      <c r="A100" s="151">
        <v>1399</v>
      </c>
      <c r="B100" s="43" t="s">
        <v>607</v>
      </c>
      <c r="C100" s="44"/>
      <c r="D100" s="44"/>
      <c r="E100" s="44"/>
      <c r="F100" s="44"/>
      <c r="G100" s="44"/>
      <c r="H100" s="45"/>
    </row>
    <row r="101" spans="1:8" ht="15" customHeight="1" x14ac:dyDescent="0.2">
      <c r="A101" s="151">
        <v>1411</v>
      </c>
      <c r="B101" s="43" t="s">
        <v>1226</v>
      </c>
      <c r="C101" s="44"/>
      <c r="D101" s="44"/>
      <c r="E101" s="44"/>
      <c r="F101" s="44"/>
      <c r="G101" s="44"/>
      <c r="H101" s="45"/>
    </row>
    <row r="102" spans="1:8" ht="15" customHeight="1" x14ac:dyDescent="0.2">
      <c r="A102" s="151">
        <v>1412</v>
      </c>
      <c r="B102" s="43" t="s">
        <v>610</v>
      </c>
      <c r="C102" s="44"/>
      <c r="D102" s="44"/>
      <c r="E102" s="44"/>
      <c r="F102" s="44"/>
      <c r="G102" s="44"/>
      <c r="H102" s="45"/>
    </row>
    <row r="103" spans="1:8" ht="15" customHeight="1" x14ac:dyDescent="0.2">
      <c r="A103" s="151">
        <v>1413</v>
      </c>
      <c r="B103" s="43" t="s">
        <v>612</v>
      </c>
      <c r="C103" s="44"/>
      <c r="D103" s="44"/>
      <c r="E103" s="44"/>
      <c r="F103" s="44"/>
      <c r="G103" s="44"/>
      <c r="H103" s="45"/>
    </row>
    <row r="104" spans="1:8" ht="15" customHeight="1" x14ac:dyDescent="0.2">
      <c r="A104" s="151">
        <v>1414</v>
      </c>
      <c r="B104" s="43" t="s">
        <v>1227</v>
      </c>
      <c r="C104" s="44"/>
      <c r="D104" s="44"/>
      <c r="E104" s="44"/>
      <c r="F104" s="44"/>
      <c r="G104" s="44"/>
      <c r="H104" s="45"/>
    </row>
    <row r="105" spans="1:8" ht="15" customHeight="1" x14ac:dyDescent="0.2">
      <c r="A105" s="151">
        <v>1419</v>
      </c>
      <c r="B105" s="43" t="s">
        <v>615</v>
      </c>
      <c r="C105" s="44"/>
      <c r="D105" s="44"/>
      <c r="E105" s="44"/>
      <c r="F105" s="44"/>
      <c r="G105" s="44"/>
      <c r="H105" s="45"/>
    </row>
    <row r="106" spans="1:8" ht="15" customHeight="1" x14ac:dyDescent="0.2">
      <c r="A106" s="151">
        <v>1420</v>
      </c>
      <c r="B106" s="43" t="s">
        <v>617</v>
      </c>
      <c r="C106" s="44"/>
      <c r="D106" s="44"/>
      <c r="E106" s="44"/>
      <c r="F106" s="44"/>
      <c r="G106" s="44"/>
      <c r="H106" s="45"/>
    </row>
    <row r="107" spans="1:8" ht="15" customHeight="1" x14ac:dyDescent="0.2">
      <c r="A107" s="151">
        <v>1431</v>
      </c>
      <c r="B107" s="43" t="s">
        <v>1225</v>
      </c>
      <c r="C107" s="44"/>
      <c r="D107" s="44"/>
      <c r="E107" s="44"/>
      <c r="F107" s="44"/>
      <c r="G107" s="44"/>
      <c r="H107" s="45"/>
    </row>
    <row r="108" spans="1:8" ht="15" customHeight="1" x14ac:dyDescent="0.2">
      <c r="A108" s="151">
        <v>1439</v>
      </c>
      <c r="B108" s="43" t="s">
        <v>620</v>
      </c>
      <c r="C108" s="44"/>
      <c r="D108" s="44"/>
      <c r="E108" s="44"/>
      <c r="F108" s="44"/>
      <c r="G108" s="44"/>
      <c r="H108" s="45"/>
    </row>
    <row r="109" spans="1:8" ht="15" customHeight="1" x14ac:dyDescent="0.2">
      <c r="A109" s="151">
        <v>1511</v>
      </c>
      <c r="B109" s="43" t="s">
        <v>622</v>
      </c>
      <c r="C109" s="44"/>
      <c r="D109" s="44"/>
      <c r="E109" s="44"/>
      <c r="F109" s="44"/>
      <c r="G109" s="44"/>
      <c r="H109" s="45"/>
    </row>
    <row r="110" spans="1:8" ht="15" customHeight="1" x14ac:dyDescent="0.2">
      <c r="A110" s="151">
        <v>1512</v>
      </c>
      <c r="B110" s="43" t="s">
        <v>624</v>
      </c>
      <c r="C110" s="44"/>
      <c r="D110" s="44"/>
      <c r="E110" s="44"/>
      <c r="F110" s="44"/>
      <c r="G110" s="44"/>
      <c r="H110" s="45"/>
    </row>
    <row r="111" spans="1:8" ht="15" customHeight="1" x14ac:dyDescent="0.2">
      <c r="A111" s="151">
        <v>1520</v>
      </c>
      <c r="B111" s="43" t="s">
        <v>626</v>
      </c>
      <c r="C111" s="44"/>
      <c r="D111" s="44"/>
      <c r="E111" s="44"/>
      <c r="F111" s="44"/>
      <c r="G111" s="44"/>
      <c r="H111" s="45"/>
    </row>
    <row r="112" spans="1:8" ht="15" customHeight="1" x14ac:dyDescent="0.2">
      <c r="A112" s="151">
        <v>1610</v>
      </c>
      <c r="B112" s="43" t="s">
        <v>628</v>
      </c>
      <c r="C112" s="44"/>
      <c r="D112" s="44"/>
      <c r="E112" s="44"/>
      <c r="F112" s="44"/>
      <c r="G112" s="44"/>
      <c r="H112" s="45"/>
    </row>
    <row r="113" spans="1:8" ht="15" customHeight="1" x14ac:dyDescent="0.2">
      <c r="A113" s="151">
        <v>1621</v>
      </c>
      <c r="B113" s="43" t="s">
        <v>630</v>
      </c>
      <c r="C113" s="44"/>
      <c r="D113" s="44"/>
      <c r="E113" s="44"/>
      <c r="F113" s="44"/>
      <c r="G113" s="44"/>
      <c r="H113" s="45"/>
    </row>
    <row r="114" spans="1:8" ht="15" customHeight="1" x14ac:dyDescent="0.2">
      <c r="A114" s="151">
        <v>1622</v>
      </c>
      <c r="B114" s="43" t="s">
        <v>632</v>
      </c>
      <c r="C114" s="44"/>
      <c r="D114" s="44"/>
      <c r="E114" s="44"/>
      <c r="F114" s="44"/>
      <c r="G114" s="44"/>
      <c r="H114" s="45"/>
    </row>
    <row r="115" spans="1:8" ht="15" customHeight="1" x14ac:dyDescent="0.2">
      <c r="A115" s="151">
        <v>1623</v>
      </c>
      <c r="B115" s="43" t="s">
        <v>634</v>
      </c>
      <c r="C115" s="44"/>
      <c r="D115" s="44"/>
      <c r="E115" s="44"/>
      <c r="F115" s="44"/>
      <c r="G115" s="44"/>
      <c r="H115" s="45"/>
    </row>
    <row r="116" spans="1:8" ht="15" customHeight="1" x14ac:dyDescent="0.2">
      <c r="A116" s="151">
        <v>1624</v>
      </c>
      <c r="B116" s="43" t="s">
        <v>272</v>
      </c>
      <c r="C116" s="44"/>
      <c r="D116" s="44"/>
      <c r="E116" s="44"/>
      <c r="F116" s="44"/>
      <c r="G116" s="44"/>
      <c r="H116" s="45"/>
    </row>
    <row r="117" spans="1:8" ht="15" customHeight="1" x14ac:dyDescent="0.2">
      <c r="A117" s="151">
        <v>1629</v>
      </c>
      <c r="B117" s="43" t="s">
        <v>637</v>
      </c>
      <c r="C117" s="44"/>
      <c r="D117" s="44"/>
      <c r="E117" s="44"/>
      <c r="F117" s="44"/>
      <c r="G117" s="44"/>
      <c r="H117" s="45"/>
    </row>
    <row r="118" spans="1:8" ht="15" customHeight="1" x14ac:dyDescent="0.2">
      <c r="A118" s="151">
        <v>1711</v>
      </c>
      <c r="B118" s="43" t="s">
        <v>273</v>
      </c>
      <c r="C118" s="44"/>
      <c r="D118" s="44"/>
      <c r="E118" s="44"/>
      <c r="F118" s="44"/>
      <c r="G118" s="44"/>
      <c r="H118" s="45"/>
    </row>
    <row r="119" spans="1:8" ht="15" customHeight="1" x14ac:dyDescent="0.2">
      <c r="A119" s="151">
        <v>1712</v>
      </c>
      <c r="B119" s="43" t="s">
        <v>274</v>
      </c>
      <c r="C119" s="44"/>
      <c r="D119" s="44"/>
      <c r="E119" s="44"/>
      <c r="F119" s="44"/>
      <c r="G119" s="44"/>
      <c r="H119" s="45"/>
    </row>
    <row r="120" spans="1:8" ht="15" customHeight="1" x14ac:dyDescent="0.2">
      <c r="A120" s="151">
        <v>1721</v>
      </c>
      <c r="B120" s="43" t="s">
        <v>641</v>
      </c>
      <c r="C120" s="44"/>
      <c r="D120" s="44"/>
      <c r="E120" s="44"/>
      <c r="F120" s="44"/>
      <c r="G120" s="44"/>
      <c r="H120" s="45"/>
    </row>
    <row r="121" spans="1:8" ht="15" customHeight="1" x14ac:dyDescent="0.2">
      <c r="A121" s="151">
        <v>1722</v>
      </c>
      <c r="B121" s="43" t="s">
        <v>643</v>
      </c>
      <c r="C121" s="44"/>
      <c r="D121" s="44"/>
      <c r="E121" s="44"/>
      <c r="F121" s="44"/>
      <c r="G121" s="44"/>
      <c r="H121" s="45"/>
    </row>
    <row r="122" spans="1:8" ht="15" customHeight="1" x14ac:dyDescent="0.2">
      <c r="A122" s="151">
        <v>1723</v>
      </c>
      <c r="B122" s="43" t="s">
        <v>275</v>
      </c>
      <c r="C122" s="44"/>
      <c r="D122" s="44"/>
      <c r="E122" s="44"/>
      <c r="F122" s="44"/>
      <c r="G122" s="44"/>
      <c r="H122" s="45"/>
    </row>
    <row r="123" spans="1:8" ht="15" customHeight="1" x14ac:dyDescent="0.2">
      <c r="A123" s="151">
        <v>1724</v>
      </c>
      <c r="B123" s="43" t="s">
        <v>276</v>
      </c>
      <c r="C123" s="44"/>
      <c r="D123" s="44"/>
      <c r="E123" s="44"/>
      <c r="F123" s="44"/>
      <c r="G123" s="44"/>
      <c r="H123" s="45"/>
    </row>
    <row r="124" spans="1:8" ht="15" customHeight="1" x14ac:dyDescent="0.2">
      <c r="A124" s="151">
        <v>1729</v>
      </c>
      <c r="B124" s="43" t="s">
        <v>647</v>
      </c>
      <c r="C124" s="44"/>
      <c r="D124" s="44"/>
      <c r="E124" s="44"/>
      <c r="F124" s="44"/>
      <c r="G124" s="44"/>
      <c r="H124" s="45"/>
    </row>
    <row r="125" spans="1:8" ht="15" customHeight="1" x14ac:dyDescent="0.2">
      <c r="A125" s="151">
        <v>1811</v>
      </c>
      <c r="B125" s="43" t="s">
        <v>279</v>
      </c>
      <c r="C125" s="44"/>
      <c r="D125" s="44"/>
      <c r="E125" s="44"/>
      <c r="F125" s="44"/>
      <c r="G125" s="44"/>
      <c r="H125" s="45"/>
    </row>
    <row r="126" spans="1:8" ht="15" customHeight="1" x14ac:dyDescent="0.2">
      <c r="A126" s="151">
        <v>1812</v>
      </c>
      <c r="B126" s="43" t="s">
        <v>650</v>
      </c>
      <c r="C126" s="44"/>
      <c r="D126" s="44"/>
      <c r="E126" s="44"/>
      <c r="F126" s="44"/>
      <c r="G126" s="44"/>
      <c r="H126" s="45"/>
    </row>
    <row r="127" spans="1:8" ht="15" customHeight="1" x14ac:dyDescent="0.2">
      <c r="A127" s="151">
        <v>1813</v>
      </c>
      <c r="B127" s="43" t="s">
        <v>652</v>
      </c>
      <c r="C127" s="44"/>
      <c r="D127" s="44"/>
      <c r="E127" s="44"/>
      <c r="F127" s="44"/>
      <c r="G127" s="44"/>
      <c r="H127" s="45"/>
    </row>
    <row r="128" spans="1:8" ht="15" customHeight="1" x14ac:dyDescent="0.2">
      <c r="A128" s="151">
        <v>1814</v>
      </c>
      <c r="B128" s="43" t="s">
        <v>654</v>
      </c>
      <c r="C128" s="44"/>
      <c r="D128" s="44"/>
      <c r="E128" s="44"/>
      <c r="F128" s="44"/>
      <c r="G128" s="44"/>
      <c r="H128" s="45"/>
    </row>
    <row r="129" spans="1:8" ht="15" customHeight="1" x14ac:dyDescent="0.2">
      <c r="A129" s="151">
        <v>1820</v>
      </c>
      <c r="B129" s="43" t="s">
        <v>656</v>
      </c>
      <c r="C129" s="44"/>
      <c r="D129" s="44"/>
      <c r="E129" s="44"/>
      <c r="F129" s="44"/>
      <c r="G129" s="44"/>
      <c r="H129" s="45"/>
    </row>
    <row r="130" spans="1:8" ht="15" customHeight="1" x14ac:dyDescent="0.2">
      <c r="A130" s="151">
        <v>1910</v>
      </c>
      <c r="B130" s="43" t="s">
        <v>280</v>
      </c>
      <c r="C130" s="44"/>
      <c r="D130" s="44"/>
      <c r="E130" s="44"/>
      <c r="F130" s="44"/>
      <c r="G130" s="44"/>
      <c r="H130" s="45"/>
    </row>
    <row r="131" spans="1:8" ht="15" customHeight="1" x14ac:dyDescent="0.2">
      <c r="A131" s="151">
        <v>1920</v>
      </c>
      <c r="B131" s="43" t="s">
        <v>659</v>
      </c>
      <c r="C131" s="44"/>
      <c r="D131" s="44"/>
      <c r="E131" s="44"/>
      <c r="F131" s="44"/>
      <c r="G131" s="44"/>
      <c r="H131" s="45"/>
    </row>
    <row r="132" spans="1:8" ht="15" customHeight="1" x14ac:dyDescent="0.2">
      <c r="A132" s="151">
        <v>2011</v>
      </c>
      <c r="B132" s="43" t="s">
        <v>281</v>
      </c>
      <c r="C132" s="44"/>
      <c r="D132" s="44"/>
      <c r="E132" s="44"/>
      <c r="F132" s="44"/>
      <c r="G132" s="44"/>
      <c r="H132" s="45"/>
    </row>
    <row r="133" spans="1:8" ht="15" customHeight="1" x14ac:dyDescent="0.2">
      <c r="A133" s="151">
        <v>2012</v>
      </c>
      <c r="B133" s="43" t="s">
        <v>282</v>
      </c>
      <c r="C133" s="44"/>
      <c r="D133" s="44"/>
      <c r="E133" s="44"/>
      <c r="F133" s="44"/>
      <c r="G133" s="44"/>
      <c r="H133" s="45"/>
    </row>
    <row r="134" spans="1:8" ht="15" customHeight="1" x14ac:dyDescent="0.2">
      <c r="A134" s="151">
        <v>2013</v>
      </c>
      <c r="B134" s="43" t="s">
        <v>663</v>
      </c>
      <c r="C134" s="44"/>
      <c r="D134" s="44"/>
      <c r="E134" s="44"/>
      <c r="F134" s="44"/>
      <c r="G134" s="44"/>
      <c r="H134" s="45"/>
    </row>
    <row r="135" spans="1:8" ht="15" customHeight="1" x14ac:dyDescent="0.2">
      <c r="A135" s="151">
        <v>2014</v>
      </c>
      <c r="B135" s="43" t="s">
        <v>665</v>
      </c>
      <c r="C135" s="44"/>
      <c r="D135" s="44"/>
      <c r="E135" s="44"/>
      <c r="F135" s="44"/>
      <c r="G135" s="44"/>
      <c r="H135" s="45"/>
    </row>
    <row r="136" spans="1:8" ht="15" customHeight="1" x14ac:dyDescent="0.2">
      <c r="A136" s="151">
        <v>2015</v>
      </c>
      <c r="B136" s="43" t="s">
        <v>667</v>
      </c>
      <c r="C136" s="44"/>
      <c r="D136" s="44"/>
      <c r="E136" s="44"/>
      <c r="F136" s="44"/>
      <c r="G136" s="44"/>
      <c r="H136" s="45"/>
    </row>
    <row r="137" spans="1:8" ht="15" customHeight="1" x14ac:dyDescent="0.2">
      <c r="A137" s="151">
        <v>2016</v>
      </c>
      <c r="B137" s="43" t="s">
        <v>669</v>
      </c>
      <c r="C137" s="44"/>
      <c r="D137" s="44"/>
      <c r="E137" s="44"/>
      <c r="F137" s="44"/>
      <c r="G137" s="44"/>
      <c r="H137" s="45"/>
    </row>
    <row r="138" spans="1:8" ht="15" customHeight="1" x14ac:dyDescent="0.2">
      <c r="A138" s="151">
        <v>2017</v>
      </c>
      <c r="B138" s="43" t="s">
        <v>671</v>
      </c>
      <c r="C138" s="44"/>
      <c r="D138" s="44"/>
      <c r="E138" s="44"/>
      <c r="F138" s="44"/>
      <c r="G138" s="44"/>
      <c r="H138" s="45"/>
    </row>
    <row r="139" spans="1:8" ht="15" customHeight="1" x14ac:dyDescent="0.2">
      <c r="A139" s="151">
        <v>2020</v>
      </c>
      <c r="B139" s="43" t="s">
        <v>673</v>
      </c>
      <c r="C139" s="44"/>
      <c r="D139" s="44"/>
      <c r="E139" s="44"/>
      <c r="F139" s="44"/>
      <c r="G139" s="44"/>
      <c r="H139" s="45"/>
    </row>
    <row r="140" spans="1:8" ht="15" customHeight="1" x14ac:dyDescent="0.2">
      <c r="A140" s="151">
        <v>2030</v>
      </c>
      <c r="B140" s="43" t="s">
        <v>675</v>
      </c>
      <c r="C140" s="44"/>
      <c r="D140" s="44"/>
      <c r="E140" s="44"/>
      <c r="F140" s="44"/>
      <c r="G140" s="44"/>
      <c r="H140" s="45"/>
    </row>
    <row r="141" spans="1:8" ht="15" customHeight="1" x14ac:dyDescent="0.2">
      <c r="A141" s="151">
        <v>2041</v>
      </c>
      <c r="B141" s="43" t="s">
        <v>677</v>
      </c>
      <c r="C141" s="44"/>
      <c r="D141" s="44"/>
      <c r="E141" s="44"/>
      <c r="F141" s="44"/>
      <c r="G141" s="44"/>
      <c r="H141" s="45"/>
    </row>
    <row r="142" spans="1:8" ht="15" customHeight="1" x14ac:dyDescent="0.2">
      <c r="A142" s="151">
        <v>2042</v>
      </c>
      <c r="B142" s="43" t="s">
        <v>679</v>
      </c>
      <c r="C142" s="44"/>
      <c r="D142" s="44"/>
      <c r="E142" s="44"/>
      <c r="F142" s="44"/>
      <c r="G142" s="44"/>
      <c r="H142" s="45"/>
    </row>
    <row r="143" spans="1:8" ht="15" customHeight="1" x14ac:dyDescent="0.2">
      <c r="A143" s="151">
        <v>2051</v>
      </c>
      <c r="B143" s="43" t="s">
        <v>284</v>
      </c>
      <c r="C143" s="44"/>
      <c r="D143" s="44"/>
      <c r="E143" s="44"/>
      <c r="F143" s="44"/>
      <c r="G143" s="44"/>
      <c r="H143" s="45"/>
    </row>
    <row r="144" spans="1:8" ht="15" customHeight="1" x14ac:dyDescent="0.2">
      <c r="A144" s="151">
        <v>2052</v>
      </c>
      <c r="B144" s="43" t="s">
        <v>682</v>
      </c>
      <c r="C144" s="44"/>
      <c r="D144" s="44"/>
      <c r="E144" s="44"/>
      <c r="F144" s="44"/>
      <c r="G144" s="44"/>
      <c r="H144" s="45"/>
    </row>
    <row r="145" spans="1:8" ht="15" customHeight="1" x14ac:dyDescent="0.2">
      <c r="A145" s="151">
        <v>2053</v>
      </c>
      <c r="B145" s="43" t="s">
        <v>285</v>
      </c>
      <c r="C145" s="44"/>
      <c r="D145" s="44"/>
      <c r="E145" s="44"/>
      <c r="F145" s="44"/>
      <c r="G145" s="44"/>
      <c r="H145" s="45"/>
    </row>
    <row r="146" spans="1:8" ht="15" customHeight="1" x14ac:dyDescent="0.2">
      <c r="A146" s="151">
        <v>2059</v>
      </c>
      <c r="B146" s="43" t="s">
        <v>685</v>
      </c>
      <c r="C146" s="44"/>
      <c r="D146" s="44"/>
      <c r="E146" s="44"/>
      <c r="F146" s="44"/>
      <c r="G146" s="44"/>
      <c r="H146" s="45"/>
    </row>
    <row r="147" spans="1:8" ht="15" customHeight="1" x14ac:dyDescent="0.2">
      <c r="A147" s="151">
        <v>2060</v>
      </c>
      <c r="B147" s="43" t="s">
        <v>687</v>
      </c>
      <c r="C147" s="44"/>
      <c r="D147" s="44"/>
      <c r="E147" s="44"/>
      <c r="F147" s="44"/>
      <c r="G147" s="44"/>
      <c r="H147" s="45"/>
    </row>
    <row r="148" spans="1:8" ht="15" customHeight="1" x14ac:dyDescent="0.2">
      <c r="A148" s="151">
        <v>2110</v>
      </c>
      <c r="B148" s="43" t="s">
        <v>689</v>
      </c>
      <c r="C148" s="44"/>
      <c r="D148" s="44"/>
      <c r="E148" s="44"/>
      <c r="F148" s="44"/>
      <c r="G148" s="44"/>
      <c r="H148" s="45"/>
    </row>
    <row r="149" spans="1:8" ht="15" customHeight="1" x14ac:dyDescent="0.2">
      <c r="A149" s="151">
        <v>2120</v>
      </c>
      <c r="B149" s="43" t="s">
        <v>283</v>
      </c>
      <c r="C149" s="44"/>
      <c r="D149" s="44"/>
      <c r="E149" s="44"/>
      <c r="F149" s="44"/>
      <c r="G149" s="44"/>
      <c r="H149" s="45"/>
    </row>
    <row r="150" spans="1:8" ht="15" customHeight="1" x14ac:dyDescent="0.2">
      <c r="A150" s="151">
        <v>2211</v>
      </c>
      <c r="B150" s="43" t="s">
        <v>692</v>
      </c>
      <c r="C150" s="44"/>
      <c r="D150" s="44"/>
      <c r="E150" s="44"/>
      <c r="F150" s="44"/>
      <c r="G150" s="44"/>
      <c r="H150" s="45"/>
    </row>
    <row r="151" spans="1:8" ht="15" customHeight="1" x14ac:dyDescent="0.2">
      <c r="A151" s="151">
        <v>2219</v>
      </c>
      <c r="B151" s="43" t="s">
        <v>1388</v>
      </c>
      <c r="C151" s="44"/>
      <c r="D151" s="44"/>
      <c r="E151" s="44"/>
      <c r="F151" s="44"/>
      <c r="G151" s="44"/>
      <c r="H151" s="45"/>
    </row>
    <row r="152" spans="1:8" ht="15" customHeight="1" x14ac:dyDescent="0.2">
      <c r="A152" s="151">
        <v>2221</v>
      </c>
      <c r="B152" s="43" t="s">
        <v>695</v>
      </c>
      <c r="C152" s="44"/>
      <c r="D152" s="44"/>
      <c r="E152" s="44"/>
      <c r="F152" s="44"/>
      <c r="G152" s="44"/>
      <c r="H152" s="45"/>
    </row>
    <row r="153" spans="1:8" ht="15" customHeight="1" x14ac:dyDescent="0.2">
      <c r="A153" s="151">
        <v>2222</v>
      </c>
      <c r="B153" s="43" t="s">
        <v>1389</v>
      </c>
      <c r="C153" s="44"/>
      <c r="D153" s="44"/>
      <c r="E153" s="44"/>
      <c r="F153" s="44"/>
      <c r="G153" s="44"/>
      <c r="H153" s="45"/>
    </row>
    <row r="154" spans="1:8" ht="15" customHeight="1" x14ac:dyDescent="0.2">
      <c r="A154" s="151">
        <v>2223</v>
      </c>
      <c r="B154" s="43" t="s">
        <v>698</v>
      </c>
      <c r="C154" s="44"/>
      <c r="D154" s="44"/>
      <c r="E154" s="44"/>
      <c r="F154" s="44"/>
      <c r="G154" s="44"/>
      <c r="H154" s="45"/>
    </row>
    <row r="155" spans="1:8" ht="15" customHeight="1" x14ac:dyDescent="0.2">
      <c r="A155" s="151">
        <v>2229</v>
      </c>
      <c r="B155" s="43" t="s">
        <v>700</v>
      </c>
      <c r="C155" s="44"/>
      <c r="D155" s="44"/>
      <c r="E155" s="44"/>
      <c r="F155" s="44"/>
      <c r="G155" s="44"/>
      <c r="H155" s="45"/>
    </row>
    <row r="156" spans="1:8" ht="15" customHeight="1" x14ac:dyDescent="0.2">
      <c r="A156" s="151">
        <v>2311</v>
      </c>
      <c r="B156" s="43" t="s">
        <v>1390</v>
      </c>
      <c r="C156" s="44"/>
      <c r="D156" s="44"/>
      <c r="E156" s="44"/>
      <c r="F156" s="44"/>
      <c r="G156" s="44"/>
      <c r="H156" s="45"/>
    </row>
    <row r="157" spans="1:8" ht="15" customHeight="1" x14ac:dyDescent="0.2">
      <c r="A157" s="151">
        <v>2312</v>
      </c>
      <c r="B157" s="43" t="s">
        <v>1391</v>
      </c>
      <c r="C157" s="44"/>
      <c r="D157" s="44"/>
      <c r="E157" s="44"/>
      <c r="F157" s="44"/>
      <c r="G157" s="44"/>
      <c r="H157" s="45"/>
    </row>
    <row r="158" spans="1:8" ht="15" customHeight="1" x14ac:dyDescent="0.2">
      <c r="A158" s="151">
        <v>2313</v>
      </c>
      <c r="B158" s="43" t="s">
        <v>1392</v>
      </c>
      <c r="C158" s="44"/>
      <c r="D158" s="44"/>
      <c r="E158" s="44"/>
      <c r="F158" s="44"/>
      <c r="G158" s="44"/>
      <c r="H158" s="45"/>
    </row>
    <row r="159" spans="1:8" ht="15" customHeight="1" x14ac:dyDescent="0.2">
      <c r="A159" s="151">
        <v>2314</v>
      </c>
      <c r="B159" s="43" t="s">
        <v>1393</v>
      </c>
      <c r="C159" s="44"/>
      <c r="D159" s="44"/>
      <c r="E159" s="44"/>
      <c r="F159" s="44"/>
      <c r="G159" s="44"/>
      <c r="H159" s="45"/>
    </row>
    <row r="160" spans="1:8" ht="15" customHeight="1" x14ac:dyDescent="0.2">
      <c r="A160" s="151">
        <v>2319</v>
      </c>
      <c r="B160" s="43" t="s">
        <v>706</v>
      </c>
      <c r="C160" s="44"/>
      <c r="D160" s="44"/>
      <c r="E160" s="44"/>
      <c r="F160" s="44"/>
      <c r="G160" s="44"/>
      <c r="H160" s="45"/>
    </row>
    <row r="161" spans="1:8" ht="15" customHeight="1" x14ac:dyDescent="0.2">
      <c r="A161" s="151">
        <v>2320</v>
      </c>
      <c r="B161" s="43" t="s">
        <v>708</v>
      </c>
      <c r="C161" s="44"/>
      <c r="D161" s="44"/>
      <c r="E161" s="44"/>
      <c r="F161" s="44"/>
      <c r="G161" s="44"/>
      <c r="H161" s="45"/>
    </row>
    <row r="162" spans="1:8" ht="15" customHeight="1" x14ac:dyDescent="0.2">
      <c r="A162" s="151">
        <v>2331</v>
      </c>
      <c r="B162" s="43" t="s">
        <v>80</v>
      </c>
      <c r="C162" s="44"/>
      <c r="D162" s="44"/>
      <c r="E162" s="44"/>
      <c r="F162" s="44"/>
      <c r="G162" s="44"/>
      <c r="H162" s="45"/>
    </row>
    <row r="163" spans="1:8" ht="15" customHeight="1" x14ac:dyDescent="0.2">
      <c r="A163" s="151">
        <v>2332</v>
      </c>
      <c r="B163" s="43" t="s">
        <v>711</v>
      </c>
      <c r="C163" s="44"/>
      <c r="D163" s="44"/>
      <c r="E163" s="44"/>
      <c r="F163" s="44"/>
      <c r="G163" s="44"/>
      <c r="H163" s="45"/>
    </row>
    <row r="164" spans="1:8" ht="15" customHeight="1" x14ac:dyDescent="0.2">
      <c r="A164" s="151">
        <v>2341</v>
      </c>
      <c r="B164" s="43" t="s">
        <v>713</v>
      </c>
      <c r="C164" s="44"/>
      <c r="D164" s="44"/>
      <c r="E164" s="44"/>
      <c r="F164" s="44"/>
      <c r="G164" s="44"/>
      <c r="H164" s="45"/>
    </row>
    <row r="165" spans="1:8" ht="15" customHeight="1" x14ac:dyDescent="0.2">
      <c r="A165" s="151">
        <v>2342</v>
      </c>
      <c r="B165" s="43" t="s">
        <v>715</v>
      </c>
      <c r="C165" s="44"/>
      <c r="D165" s="44"/>
      <c r="E165" s="44"/>
      <c r="F165" s="44"/>
      <c r="G165" s="44"/>
      <c r="H165" s="45"/>
    </row>
    <row r="166" spans="1:8" ht="15" customHeight="1" x14ac:dyDescent="0.2">
      <c r="A166" s="151">
        <v>2343</v>
      </c>
      <c r="B166" s="43" t="s">
        <v>717</v>
      </c>
      <c r="C166" s="44"/>
      <c r="D166" s="44"/>
      <c r="E166" s="44"/>
      <c r="F166" s="44"/>
      <c r="G166" s="44"/>
      <c r="H166" s="45"/>
    </row>
    <row r="167" spans="1:8" ht="15" customHeight="1" x14ac:dyDescent="0.2">
      <c r="A167" s="151">
        <v>2344</v>
      </c>
      <c r="B167" s="43" t="s">
        <v>788</v>
      </c>
      <c r="C167" s="44"/>
      <c r="D167" s="44"/>
      <c r="E167" s="44"/>
      <c r="F167" s="44"/>
      <c r="G167" s="44"/>
      <c r="H167" s="45"/>
    </row>
    <row r="168" spans="1:8" ht="15" customHeight="1" x14ac:dyDescent="0.2">
      <c r="A168" s="151">
        <v>2349</v>
      </c>
      <c r="B168" s="43" t="s">
        <v>790</v>
      </c>
      <c r="C168" s="44"/>
      <c r="D168" s="44"/>
      <c r="E168" s="44"/>
      <c r="F168" s="44"/>
      <c r="G168" s="44"/>
      <c r="H168" s="45"/>
    </row>
    <row r="169" spans="1:8" ht="15" customHeight="1" x14ac:dyDescent="0.2">
      <c r="A169" s="151">
        <v>2351</v>
      </c>
      <c r="B169" s="43" t="s">
        <v>81</v>
      </c>
      <c r="C169" s="44"/>
      <c r="D169" s="44"/>
      <c r="E169" s="44"/>
      <c r="F169" s="44"/>
      <c r="G169" s="44"/>
      <c r="H169" s="45"/>
    </row>
    <row r="170" spans="1:8" ht="15" customHeight="1" x14ac:dyDescent="0.2">
      <c r="A170" s="151">
        <v>2352</v>
      </c>
      <c r="B170" s="43" t="s">
        <v>793</v>
      </c>
      <c r="C170" s="44"/>
      <c r="D170" s="44"/>
      <c r="E170" s="44"/>
      <c r="F170" s="44"/>
      <c r="G170" s="44"/>
      <c r="H170" s="45"/>
    </row>
    <row r="171" spans="1:8" ht="15" customHeight="1" x14ac:dyDescent="0.2">
      <c r="A171" s="151">
        <v>2361</v>
      </c>
      <c r="B171" s="43" t="s">
        <v>795</v>
      </c>
      <c r="C171" s="44"/>
      <c r="D171" s="44"/>
      <c r="E171" s="44"/>
      <c r="F171" s="44"/>
      <c r="G171" s="44"/>
      <c r="H171" s="45"/>
    </row>
    <row r="172" spans="1:8" ht="15" customHeight="1" x14ac:dyDescent="0.2">
      <c r="A172" s="151">
        <v>2362</v>
      </c>
      <c r="B172" s="43" t="s">
        <v>797</v>
      </c>
      <c r="C172" s="44"/>
      <c r="D172" s="44"/>
      <c r="E172" s="44"/>
      <c r="F172" s="44"/>
      <c r="G172" s="44"/>
      <c r="H172" s="45"/>
    </row>
    <row r="173" spans="1:8" ht="15" customHeight="1" x14ac:dyDescent="0.2">
      <c r="A173" s="151">
        <v>2363</v>
      </c>
      <c r="B173" s="43" t="s">
        <v>82</v>
      </c>
      <c r="C173" s="44"/>
      <c r="D173" s="44"/>
      <c r="E173" s="44"/>
      <c r="F173" s="44"/>
      <c r="G173" s="44"/>
      <c r="H173" s="45"/>
    </row>
    <row r="174" spans="1:8" ht="15" customHeight="1" x14ac:dyDescent="0.2">
      <c r="A174" s="151">
        <v>2364</v>
      </c>
      <c r="B174" s="43" t="s">
        <v>83</v>
      </c>
      <c r="C174" s="44"/>
      <c r="D174" s="44"/>
      <c r="E174" s="44"/>
      <c r="F174" s="44"/>
      <c r="G174" s="44"/>
      <c r="H174" s="45"/>
    </row>
    <row r="175" spans="1:8" ht="15" customHeight="1" x14ac:dyDescent="0.2">
      <c r="A175" s="151">
        <v>2365</v>
      </c>
      <c r="B175" s="43" t="s">
        <v>84</v>
      </c>
      <c r="C175" s="44"/>
      <c r="D175" s="44"/>
      <c r="E175" s="44"/>
      <c r="F175" s="44"/>
      <c r="G175" s="44"/>
      <c r="H175" s="45"/>
    </row>
    <row r="176" spans="1:8" ht="15" customHeight="1" x14ac:dyDescent="0.2">
      <c r="A176" s="151">
        <v>2369</v>
      </c>
      <c r="B176" s="43" t="s">
        <v>802</v>
      </c>
      <c r="C176" s="44"/>
      <c r="D176" s="44"/>
      <c r="E176" s="44"/>
      <c r="F176" s="44"/>
      <c r="G176" s="44"/>
      <c r="H176" s="45"/>
    </row>
    <row r="177" spans="1:8" ht="15" customHeight="1" x14ac:dyDescent="0.2">
      <c r="A177" s="151">
        <v>2370</v>
      </c>
      <c r="B177" s="43" t="s">
        <v>804</v>
      </c>
      <c r="C177" s="44"/>
      <c r="D177" s="44"/>
      <c r="E177" s="44"/>
      <c r="F177" s="44"/>
      <c r="G177" s="44"/>
      <c r="H177" s="45"/>
    </row>
    <row r="178" spans="1:8" ht="15" customHeight="1" x14ac:dyDescent="0.2">
      <c r="A178" s="151">
        <v>2391</v>
      </c>
      <c r="B178" s="43" t="s">
        <v>85</v>
      </c>
      <c r="C178" s="44"/>
      <c r="D178" s="44"/>
      <c r="E178" s="44"/>
      <c r="F178" s="44"/>
      <c r="G178" s="44"/>
      <c r="H178" s="45"/>
    </row>
    <row r="179" spans="1:8" ht="15" customHeight="1" x14ac:dyDescent="0.2">
      <c r="A179" s="151">
        <v>2399</v>
      </c>
      <c r="B179" s="43" t="s">
        <v>807</v>
      </c>
      <c r="C179" s="44"/>
      <c r="D179" s="44"/>
      <c r="E179" s="44"/>
      <c r="F179" s="44"/>
      <c r="G179" s="44"/>
      <c r="H179" s="45"/>
    </row>
    <row r="180" spans="1:8" ht="15" customHeight="1" x14ac:dyDescent="0.2">
      <c r="A180" s="151">
        <v>2410</v>
      </c>
      <c r="B180" s="43" t="s">
        <v>809</v>
      </c>
      <c r="C180" s="44"/>
      <c r="D180" s="44"/>
      <c r="E180" s="44"/>
      <c r="F180" s="44"/>
      <c r="G180" s="44"/>
      <c r="H180" s="45"/>
    </row>
    <row r="181" spans="1:8" ht="15" customHeight="1" x14ac:dyDescent="0.2">
      <c r="A181" s="151">
        <v>2420</v>
      </c>
      <c r="B181" s="43" t="s">
        <v>811</v>
      </c>
      <c r="C181" s="44"/>
      <c r="D181" s="44"/>
      <c r="E181" s="44"/>
      <c r="F181" s="44"/>
      <c r="G181" s="44"/>
      <c r="H181" s="45"/>
    </row>
    <row r="182" spans="1:8" ht="15" customHeight="1" x14ac:dyDescent="0.2">
      <c r="A182" s="151">
        <v>2431</v>
      </c>
      <c r="B182" s="43" t="s">
        <v>813</v>
      </c>
      <c r="C182" s="44"/>
      <c r="D182" s="44"/>
      <c r="E182" s="44"/>
      <c r="F182" s="44"/>
      <c r="G182" s="44"/>
      <c r="H182" s="45"/>
    </row>
    <row r="183" spans="1:8" ht="15" customHeight="1" x14ac:dyDescent="0.2">
      <c r="A183" s="151">
        <v>2432</v>
      </c>
      <c r="B183" s="43" t="s">
        <v>815</v>
      </c>
      <c r="C183" s="44"/>
      <c r="D183" s="44"/>
      <c r="E183" s="44"/>
      <c r="F183" s="44"/>
      <c r="G183" s="44"/>
      <c r="H183" s="45"/>
    </row>
    <row r="184" spans="1:8" ht="15" customHeight="1" x14ac:dyDescent="0.2">
      <c r="A184" s="151">
        <v>2433</v>
      </c>
      <c r="B184" s="43" t="s">
        <v>817</v>
      </c>
      <c r="C184" s="44"/>
      <c r="D184" s="44"/>
      <c r="E184" s="44"/>
      <c r="F184" s="44"/>
      <c r="G184" s="44"/>
      <c r="H184" s="45"/>
    </row>
    <row r="185" spans="1:8" ht="15" customHeight="1" x14ac:dyDescent="0.2">
      <c r="A185" s="151">
        <v>2434</v>
      </c>
      <c r="B185" s="43" t="s">
        <v>819</v>
      </c>
      <c r="C185" s="44"/>
      <c r="D185" s="44"/>
      <c r="E185" s="44"/>
      <c r="F185" s="44"/>
      <c r="G185" s="44"/>
      <c r="H185" s="45"/>
    </row>
    <row r="186" spans="1:8" ht="15" customHeight="1" x14ac:dyDescent="0.2">
      <c r="A186" s="151">
        <v>2441</v>
      </c>
      <c r="B186" s="43" t="s">
        <v>86</v>
      </c>
      <c r="C186" s="44"/>
      <c r="D186" s="44"/>
      <c r="E186" s="44"/>
      <c r="F186" s="44"/>
      <c r="G186" s="44"/>
      <c r="H186" s="45"/>
    </row>
    <row r="187" spans="1:8" ht="15" customHeight="1" x14ac:dyDescent="0.2">
      <c r="A187" s="151">
        <v>2442</v>
      </c>
      <c r="B187" s="43" t="s">
        <v>87</v>
      </c>
      <c r="C187" s="44"/>
      <c r="D187" s="44"/>
      <c r="E187" s="44"/>
      <c r="F187" s="44"/>
      <c r="G187" s="44"/>
      <c r="H187" s="45"/>
    </row>
    <row r="188" spans="1:8" ht="15" customHeight="1" x14ac:dyDescent="0.2">
      <c r="A188" s="151">
        <v>2443</v>
      </c>
      <c r="B188" s="43" t="s">
        <v>823</v>
      </c>
      <c r="C188" s="44"/>
      <c r="D188" s="44"/>
      <c r="E188" s="44"/>
      <c r="F188" s="44"/>
      <c r="G188" s="44"/>
      <c r="H188" s="45"/>
    </row>
    <row r="189" spans="1:8" ht="15" customHeight="1" x14ac:dyDescent="0.2">
      <c r="A189" s="151">
        <v>2444</v>
      </c>
      <c r="B189" s="43" t="s">
        <v>88</v>
      </c>
      <c r="C189" s="44"/>
      <c r="D189" s="44"/>
      <c r="E189" s="44"/>
      <c r="F189" s="44"/>
      <c r="G189" s="44"/>
      <c r="H189" s="45"/>
    </row>
    <row r="190" spans="1:8" ht="15" customHeight="1" x14ac:dyDescent="0.2">
      <c r="A190" s="151">
        <v>2445</v>
      </c>
      <c r="B190" s="43" t="s">
        <v>89</v>
      </c>
      <c r="C190" s="44"/>
      <c r="D190" s="44"/>
      <c r="E190" s="44"/>
      <c r="F190" s="44"/>
      <c r="G190" s="44"/>
      <c r="H190" s="45"/>
    </row>
    <row r="191" spans="1:8" ht="15" customHeight="1" x14ac:dyDescent="0.2">
      <c r="A191" s="151">
        <v>2446</v>
      </c>
      <c r="B191" s="43" t="s">
        <v>827</v>
      </c>
      <c r="C191" s="44"/>
      <c r="D191" s="44"/>
      <c r="E191" s="44"/>
      <c r="F191" s="44"/>
      <c r="G191" s="44"/>
      <c r="H191" s="45"/>
    </row>
    <row r="192" spans="1:8" ht="15" customHeight="1" x14ac:dyDescent="0.2">
      <c r="A192" s="151">
        <v>2451</v>
      </c>
      <c r="B192" s="43" t="s">
        <v>90</v>
      </c>
      <c r="C192" s="44"/>
      <c r="D192" s="44"/>
      <c r="E192" s="44"/>
      <c r="F192" s="44"/>
      <c r="G192" s="44"/>
      <c r="H192" s="45"/>
    </row>
    <row r="193" spans="1:8" ht="15" customHeight="1" x14ac:dyDescent="0.2">
      <c r="A193" s="151">
        <v>2452</v>
      </c>
      <c r="B193" s="43" t="s">
        <v>91</v>
      </c>
      <c r="C193" s="44"/>
      <c r="D193" s="44"/>
      <c r="E193" s="44"/>
      <c r="F193" s="44"/>
      <c r="G193" s="44"/>
      <c r="H193" s="45"/>
    </row>
    <row r="194" spans="1:8" ht="15" customHeight="1" x14ac:dyDescent="0.2">
      <c r="A194" s="151">
        <v>2453</v>
      </c>
      <c r="B194" s="43" t="s">
        <v>831</v>
      </c>
      <c r="C194" s="44"/>
      <c r="D194" s="44"/>
      <c r="E194" s="44"/>
      <c r="F194" s="44"/>
      <c r="G194" s="44"/>
      <c r="H194" s="45"/>
    </row>
    <row r="195" spans="1:8" ht="15" customHeight="1" x14ac:dyDescent="0.2">
      <c r="A195" s="151">
        <v>2454</v>
      </c>
      <c r="B195" s="43" t="s">
        <v>833</v>
      </c>
      <c r="C195" s="44"/>
      <c r="D195" s="44"/>
      <c r="E195" s="44"/>
      <c r="F195" s="44"/>
      <c r="G195" s="44"/>
      <c r="H195" s="45"/>
    </row>
    <row r="196" spans="1:8" ht="15" customHeight="1" x14ac:dyDescent="0.2">
      <c r="A196" s="151">
        <v>2511</v>
      </c>
      <c r="B196" s="43" t="s">
        <v>835</v>
      </c>
      <c r="C196" s="44"/>
      <c r="D196" s="44"/>
      <c r="E196" s="44"/>
      <c r="F196" s="44"/>
      <c r="G196" s="44"/>
      <c r="H196" s="45"/>
    </row>
    <row r="197" spans="1:8" ht="15" customHeight="1" x14ac:dyDescent="0.2">
      <c r="A197" s="151">
        <v>2512</v>
      </c>
      <c r="B197" s="43" t="s">
        <v>837</v>
      </c>
      <c r="C197" s="44"/>
      <c r="D197" s="44"/>
      <c r="E197" s="44"/>
      <c r="F197" s="44"/>
      <c r="G197" s="44"/>
      <c r="H197" s="45"/>
    </row>
    <row r="198" spans="1:8" ht="15" customHeight="1" x14ac:dyDescent="0.2">
      <c r="A198" s="151">
        <v>2521</v>
      </c>
      <c r="B198" s="43" t="s">
        <v>839</v>
      </c>
      <c r="C198" s="44"/>
      <c r="D198" s="44"/>
      <c r="E198" s="44"/>
      <c r="F198" s="44"/>
      <c r="G198" s="44"/>
      <c r="H198" s="45"/>
    </row>
    <row r="199" spans="1:8" ht="15" customHeight="1" x14ac:dyDescent="0.2">
      <c r="A199" s="151">
        <v>2529</v>
      </c>
      <c r="B199" s="43" t="s">
        <v>841</v>
      </c>
      <c r="C199" s="44"/>
      <c r="D199" s="44"/>
      <c r="E199" s="44"/>
      <c r="F199" s="44"/>
      <c r="G199" s="44"/>
      <c r="H199" s="45"/>
    </row>
    <row r="200" spans="1:8" ht="15" customHeight="1" x14ac:dyDescent="0.2">
      <c r="A200" s="151">
        <v>2530</v>
      </c>
      <c r="B200" s="43" t="s">
        <v>843</v>
      </c>
      <c r="C200" s="44"/>
      <c r="D200" s="44"/>
      <c r="E200" s="44"/>
      <c r="F200" s="44"/>
      <c r="G200" s="44"/>
      <c r="H200" s="45"/>
    </row>
    <row r="201" spans="1:8" ht="15" customHeight="1" x14ac:dyDescent="0.2">
      <c r="A201" s="151">
        <v>2540</v>
      </c>
      <c r="B201" s="43" t="s">
        <v>845</v>
      </c>
      <c r="C201" s="44"/>
      <c r="D201" s="44"/>
      <c r="E201" s="44"/>
      <c r="F201" s="44"/>
      <c r="G201" s="44"/>
      <c r="H201" s="45"/>
    </row>
    <row r="202" spans="1:8" ht="15" customHeight="1" x14ac:dyDescent="0.2">
      <c r="A202" s="151">
        <v>2550</v>
      </c>
      <c r="B202" s="43" t="s">
        <v>847</v>
      </c>
      <c r="C202" s="44"/>
      <c r="D202" s="44"/>
      <c r="E202" s="44"/>
      <c r="F202" s="44"/>
      <c r="G202" s="44"/>
      <c r="H202" s="45"/>
    </row>
    <row r="203" spans="1:8" ht="15" customHeight="1" x14ac:dyDescent="0.2">
      <c r="A203" s="151">
        <v>2561</v>
      </c>
      <c r="B203" s="43" t="s">
        <v>849</v>
      </c>
      <c r="C203" s="44"/>
      <c r="D203" s="44"/>
      <c r="E203" s="44"/>
      <c r="F203" s="44"/>
      <c r="G203" s="44"/>
      <c r="H203" s="45"/>
    </row>
    <row r="204" spans="1:8" ht="15" customHeight="1" x14ac:dyDescent="0.2">
      <c r="A204" s="151">
        <v>2562</v>
      </c>
      <c r="B204" s="43" t="s">
        <v>851</v>
      </c>
      <c r="C204" s="44"/>
      <c r="D204" s="44"/>
      <c r="E204" s="44"/>
      <c r="F204" s="44"/>
      <c r="G204" s="44"/>
      <c r="H204" s="45"/>
    </row>
    <row r="205" spans="1:8" ht="15" customHeight="1" x14ac:dyDescent="0.2">
      <c r="A205" s="151">
        <v>2571</v>
      </c>
      <c r="B205" s="43" t="s">
        <v>1638</v>
      </c>
      <c r="C205" s="44"/>
      <c r="D205" s="44"/>
      <c r="E205" s="44"/>
      <c r="F205" s="44"/>
      <c r="G205" s="44"/>
      <c r="H205" s="45"/>
    </row>
    <row r="206" spans="1:8" ht="15" customHeight="1" x14ac:dyDescent="0.2">
      <c r="A206" s="151">
        <v>2572</v>
      </c>
      <c r="B206" s="43" t="s">
        <v>1640</v>
      </c>
      <c r="C206" s="44"/>
      <c r="D206" s="44"/>
      <c r="E206" s="44"/>
      <c r="F206" s="44"/>
      <c r="G206" s="44"/>
      <c r="H206" s="45"/>
    </row>
    <row r="207" spans="1:8" ht="15" customHeight="1" x14ac:dyDescent="0.2">
      <c r="A207" s="151">
        <v>2573</v>
      </c>
      <c r="B207" s="43" t="s">
        <v>1639</v>
      </c>
      <c r="C207" s="44"/>
      <c r="D207" s="44"/>
      <c r="E207" s="44"/>
      <c r="F207" s="44"/>
      <c r="G207" s="44"/>
      <c r="H207" s="45"/>
    </row>
    <row r="208" spans="1:8" ht="15" customHeight="1" x14ac:dyDescent="0.2">
      <c r="A208" s="151">
        <v>2591</v>
      </c>
      <c r="B208" s="43" t="s">
        <v>856</v>
      </c>
      <c r="C208" s="44"/>
      <c r="D208" s="44"/>
      <c r="E208" s="44"/>
      <c r="F208" s="44"/>
      <c r="G208" s="44"/>
      <c r="H208" s="45"/>
    </row>
    <row r="209" spans="1:8" ht="15" customHeight="1" x14ac:dyDescent="0.2">
      <c r="A209" s="151">
        <v>2592</v>
      </c>
      <c r="B209" s="43" t="s">
        <v>858</v>
      </c>
      <c r="C209" s="44"/>
      <c r="D209" s="44"/>
      <c r="E209" s="44"/>
      <c r="F209" s="44"/>
      <c r="G209" s="44"/>
      <c r="H209" s="45"/>
    </row>
    <row r="210" spans="1:8" ht="15" customHeight="1" x14ac:dyDescent="0.2">
      <c r="A210" s="151">
        <v>2593</v>
      </c>
      <c r="B210" s="43" t="s">
        <v>860</v>
      </c>
      <c r="C210" s="44"/>
      <c r="D210" s="44"/>
      <c r="E210" s="44"/>
      <c r="F210" s="44"/>
      <c r="G210" s="44"/>
      <c r="H210" s="45"/>
    </row>
    <row r="211" spans="1:8" ht="15" customHeight="1" x14ac:dyDescent="0.2">
      <c r="A211" s="151">
        <v>2594</v>
      </c>
      <c r="B211" s="43" t="s">
        <v>862</v>
      </c>
      <c r="C211" s="44"/>
      <c r="D211" s="44"/>
      <c r="E211" s="44"/>
      <c r="F211" s="44"/>
      <c r="G211" s="44"/>
      <c r="H211" s="45"/>
    </row>
    <row r="212" spans="1:8" ht="15" customHeight="1" x14ac:dyDescent="0.2">
      <c r="A212" s="151">
        <v>2599</v>
      </c>
      <c r="B212" s="43" t="s">
        <v>864</v>
      </c>
      <c r="C212" s="44"/>
      <c r="D212" s="44"/>
      <c r="E212" s="44"/>
      <c r="F212" s="44"/>
      <c r="G212" s="44"/>
      <c r="H212" s="45"/>
    </row>
    <row r="213" spans="1:8" ht="15" customHeight="1" x14ac:dyDescent="0.2">
      <c r="A213" s="151">
        <v>2611</v>
      </c>
      <c r="B213" s="43" t="s">
        <v>866</v>
      </c>
      <c r="C213" s="44"/>
      <c r="D213" s="44"/>
      <c r="E213" s="44"/>
      <c r="F213" s="44"/>
      <c r="G213" s="44"/>
      <c r="H213" s="45"/>
    </row>
    <row r="214" spans="1:8" ht="15" customHeight="1" x14ac:dyDescent="0.2">
      <c r="A214" s="151">
        <v>2612</v>
      </c>
      <c r="B214" s="43" t="s">
        <v>868</v>
      </c>
      <c r="C214" s="44"/>
      <c r="D214" s="44"/>
      <c r="E214" s="44"/>
      <c r="F214" s="44"/>
      <c r="G214" s="44"/>
      <c r="H214" s="45"/>
    </row>
    <row r="215" spans="1:8" ht="15" customHeight="1" x14ac:dyDescent="0.2">
      <c r="A215" s="151">
        <v>2620</v>
      </c>
      <c r="B215" s="43" t="s">
        <v>870</v>
      </c>
      <c r="C215" s="44"/>
      <c r="D215" s="44"/>
      <c r="E215" s="44"/>
      <c r="F215" s="44"/>
      <c r="G215" s="44"/>
      <c r="H215" s="45"/>
    </row>
    <row r="216" spans="1:8" ht="15" customHeight="1" x14ac:dyDescent="0.2">
      <c r="A216" s="151">
        <v>2630</v>
      </c>
      <c r="B216" s="43" t="s">
        <v>872</v>
      </c>
      <c r="C216" s="44"/>
      <c r="D216" s="44"/>
      <c r="E216" s="44"/>
      <c r="F216" s="44"/>
      <c r="G216" s="44"/>
      <c r="H216" s="45"/>
    </row>
    <row r="217" spans="1:8" ht="15" customHeight="1" x14ac:dyDescent="0.2">
      <c r="A217" s="151">
        <v>2640</v>
      </c>
      <c r="B217" s="43" t="s">
        <v>874</v>
      </c>
      <c r="C217" s="44"/>
      <c r="D217" s="44"/>
      <c r="E217" s="44"/>
      <c r="F217" s="44"/>
      <c r="G217" s="44"/>
      <c r="H217" s="45"/>
    </row>
    <row r="218" spans="1:8" ht="15" customHeight="1" x14ac:dyDescent="0.2">
      <c r="A218" s="151">
        <v>2651</v>
      </c>
      <c r="B218" s="43" t="s">
        <v>876</v>
      </c>
      <c r="C218" s="44"/>
      <c r="D218" s="44"/>
      <c r="E218" s="44"/>
      <c r="F218" s="44"/>
      <c r="G218" s="44"/>
      <c r="H218" s="45"/>
    </row>
    <row r="219" spans="1:8" ht="15" customHeight="1" x14ac:dyDescent="0.2">
      <c r="A219" s="151">
        <v>2652</v>
      </c>
      <c r="B219" s="43" t="s">
        <v>878</v>
      </c>
      <c r="C219" s="44"/>
      <c r="D219" s="44"/>
      <c r="E219" s="44"/>
      <c r="F219" s="44"/>
      <c r="G219" s="44"/>
      <c r="H219" s="45"/>
    </row>
    <row r="220" spans="1:8" ht="15" customHeight="1" x14ac:dyDescent="0.2">
      <c r="A220" s="151">
        <v>2660</v>
      </c>
      <c r="B220" s="43" t="s">
        <v>880</v>
      </c>
      <c r="C220" s="44"/>
      <c r="D220" s="44"/>
      <c r="E220" s="44"/>
      <c r="F220" s="44"/>
      <c r="G220" s="44"/>
      <c r="H220" s="45"/>
    </row>
    <row r="221" spans="1:8" ht="15" customHeight="1" x14ac:dyDescent="0.2">
      <c r="A221" s="151">
        <v>2670</v>
      </c>
      <c r="B221" s="43" t="s">
        <v>882</v>
      </c>
      <c r="C221" s="44"/>
      <c r="D221" s="44"/>
      <c r="E221" s="44"/>
      <c r="F221" s="44"/>
      <c r="G221" s="44"/>
      <c r="H221" s="45"/>
    </row>
    <row r="222" spans="1:8" ht="15" customHeight="1" x14ac:dyDescent="0.2">
      <c r="A222" s="151">
        <v>2680</v>
      </c>
      <c r="B222" s="43" t="s">
        <v>884</v>
      </c>
      <c r="C222" s="44"/>
      <c r="D222" s="44"/>
      <c r="E222" s="44"/>
      <c r="F222" s="44"/>
      <c r="G222" s="44"/>
      <c r="H222" s="45"/>
    </row>
    <row r="223" spans="1:8" ht="15" customHeight="1" x14ac:dyDescent="0.2">
      <c r="A223" s="151">
        <v>2711</v>
      </c>
      <c r="B223" s="43" t="s">
        <v>886</v>
      </c>
      <c r="C223" s="44"/>
      <c r="D223" s="44"/>
      <c r="E223" s="44"/>
      <c r="F223" s="44"/>
      <c r="G223" s="44"/>
      <c r="H223" s="45"/>
    </row>
    <row r="224" spans="1:8" ht="15" customHeight="1" x14ac:dyDescent="0.2">
      <c r="A224" s="151">
        <v>2712</v>
      </c>
      <c r="B224" s="43" t="s">
        <v>888</v>
      </c>
      <c r="C224" s="44"/>
      <c r="D224" s="44"/>
      <c r="E224" s="44"/>
      <c r="F224" s="44"/>
      <c r="G224" s="44"/>
      <c r="H224" s="45"/>
    </row>
    <row r="225" spans="1:8" ht="15" customHeight="1" x14ac:dyDescent="0.2">
      <c r="A225" s="151">
        <v>2720</v>
      </c>
      <c r="B225" s="43" t="s">
        <v>890</v>
      </c>
      <c r="C225" s="44"/>
      <c r="D225" s="44"/>
      <c r="E225" s="44"/>
      <c r="F225" s="44"/>
      <c r="G225" s="44"/>
      <c r="H225" s="45"/>
    </row>
    <row r="226" spans="1:8" ht="15" customHeight="1" x14ac:dyDescent="0.2">
      <c r="A226" s="151">
        <v>2731</v>
      </c>
      <c r="B226" s="43" t="s">
        <v>892</v>
      </c>
      <c r="C226" s="44"/>
      <c r="D226" s="44"/>
      <c r="E226" s="44"/>
      <c r="F226" s="44"/>
      <c r="G226" s="44"/>
      <c r="H226" s="45"/>
    </row>
    <row r="227" spans="1:8" ht="15" customHeight="1" x14ac:dyDescent="0.2">
      <c r="A227" s="151">
        <v>2732</v>
      </c>
      <c r="B227" s="43" t="s">
        <v>894</v>
      </c>
      <c r="C227" s="44"/>
      <c r="D227" s="44"/>
      <c r="E227" s="44"/>
      <c r="F227" s="44"/>
      <c r="G227" s="44"/>
      <c r="H227" s="45"/>
    </row>
    <row r="228" spans="1:8" ht="15" customHeight="1" x14ac:dyDescent="0.2">
      <c r="A228" s="151">
        <v>2733</v>
      </c>
      <c r="B228" s="43" t="s">
        <v>896</v>
      </c>
      <c r="C228" s="44"/>
      <c r="D228" s="44"/>
      <c r="E228" s="44"/>
      <c r="F228" s="44"/>
      <c r="G228" s="44"/>
      <c r="H228" s="45"/>
    </row>
    <row r="229" spans="1:8" ht="15" customHeight="1" x14ac:dyDescent="0.2">
      <c r="A229" s="151">
        <v>2740</v>
      </c>
      <c r="B229" s="43" t="s">
        <v>898</v>
      </c>
      <c r="C229" s="44"/>
      <c r="D229" s="44"/>
      <c r="E229" s="44"/>
      <c r="F229" s="44"/>
      <c r="G229" s="44"/>
      <c r="H229" s="45"/>
    </row>
    <row r="230" spans="1:8" ht="15" customHeight="1" x14ac:dyDescent="0.2">
      <c r="A230" s="151">
        <v>2751</v>
      </c>
      <c r="B230" s="43" t="s">
        <v>900</v>
      </c>
      <c r="C230" s="44"/>
      <c r="D230" s="44"/>
      <c r="E230" s="44"/>
      <c r="F230" s="44"/>
      <c r="G230" s="44"/>
      <c r="H230" s="45"/>
    </row>
    <row r="231" spans="1:8" ht="15" customHeight="1" x14ac:dyDescent="0.2">
      <c r="A231" s="151">
        <v>2752</v>
      </c>
      <c r="B231" s="43" t="s">
        <v>902</v>
      </c>
      <c r="C231" s="44"/>
      <c r="D231" s="44"/>
      <c r="E231" s="44"/>
      <c r="F231" s="44"/>
      <c r="G231" s="44"/>
      <c r="H231" s="45"/>
    </row>
    <row r="232" spans="1:8" ht="15" customHeight="1" x14ac:dyDescent="0.2">
      <c r="A232" s="151">
        <v>2790</v>
      </c>
      <c r="B232" s="43" t="s">
        <v>904</v>
      </c>
      <c r="C232" s="44"/>
      <c r="D232" s="44"/>
      <c r="E232" s="44"/>
      <c r="F232" s="44"/>
      <c r="G232" s="44"/>
      <c r="H232" s="45"/>
    </row>
    <row r="233" spans="1:8" ht="15" customHeight="1" x14ac:dyDescent="0.2">
      <c r="A233" s="151">
        <v>2811</v>
      </c>
      <c r="B233" s="43" t="s">
        <v>906</v>
      </c>
      <c r="C233" s="44"/>
      <c r="D233" s="44"/>
      <c r="E233" s="44"/>
      <c r="F233" s="44"/>
      <c r="G233" s="44"/>
      <c r="H233" s="45"/>
    </row>
    <row r="234" spans="1:8" ht="15" customHeight="1" x14ac:dyDescent="0.2">
      <c r="A234" s="151">
        <v>2812</v>
      </c>
      <c r="B234" s="43" t="s">
        <v>908</v>
      </c>
      <c r="C234" s="44"/>
      <c r="D234" s="44"/>
      <c r="E234" s="44"/>
      <c r="F234" s="44"/>
      <c r="G234" s="44"/>
      <c r="H234" s="45"/>
    </row>
    <row r="235" spans="1:8" ht="15" customHeight="1" x14ac:dyDescent="0.2">
      <c r="A235" s="151">
        <v>2813</v>
      </c>
      <c r="B235" s="43" t="s">
        <v>910</v>
      </c>
      <c r="C235" s="44"/>
      <c r="D235" s="44"/>
      <c r="E235" s="44"/>
      <c r="F235" s="44"/>
      <c r="G235" s="44"/>
      <c r="H235" s="45"/>
    </row>
    <row r="236" spans="1:8" ht="15" customHeight="1" x14ac:dyDescent="0.2">
      <c r="A236" s="151">
        <v>2814</v>
      </c>
      <c r="B236" s="43" t="s">
        <v>912</v>
      </c>
      <c r="C236" s="44"/>
      <c r="D236" s="44"/>
      <c r="E236" s="44"/>
      <c r="F236" s="44"/>
      <c r="G236" s="44"/>
      <c r="H236" s="45"/>
    </row>
    <row r="237" spans="1:8" ht="15" customHeight="1" x14ac:dyDescent="0.2">
      <c r="A237" s="151">
        <v>2815</v>
      </c>
      <c r="B237" s="43" t="s">
        <v>914</v>
      </c>
      <c r="C237" s="44"/>
      <c r="D237" s="44"/>
      <c r="E237" s="44"/>
      <c r="F237" s="44"/>
      <c r="G237" s="44"/>
      <c r="H237" s="45"/>
    </row>
    <row r="238" spans="1:8" ht="15" customHeight="1" x14ac:dyDescent="0.2">
      <c r="A238" s="151">
        <v>2821</v>
      </c>
      <c r="B238" s="43" t="s">
        <v>916</v>
      </c>
      <c r="C238" s="44"/>
      <c r="D238" s="44"/>
      <c r="E238" s="44"/>
      <c r="F238" s="44"/>
      <c r="G238" s="44"/>
      <c r="H238" s="45"/>
    </row>
    <row r="239" spans="1:8" ht="15" customHeight="1" x14ac:dyDescent="0.2">
      <c r="A239" s="151">
        <v>2822</v>
      </c>
      <c r="B239" s="43" t="s">
        <v>1641</v>
      </c>
      <c r="C239" s="44"/>
      <c r="D239" s="44"/>
      <c r="E239" s="44"/>
      <c r="F239" s="44"/>
      <c r="G239" s="44"/>
      <c r="H239" s="45"/>
    </row>
    <row r="240" spans="1:8" ht="15" customHeight="1" x14ac:dyDescent="0.2">
      <c r="A240" s="151">
        <v>2823</v>
      </c>
      <c r="B240" s="43" t="s">
        <v>919</v>
      </c>
      <c r="C240" s="44"/>
      <c r="D240" s="44"/>
      <c r="E240" s="44"/>
      <c r="F240" s="44"/>
      <c r="G240" s="44"/>
      <c r="H240" s="45"/>
    </row>
    <row r="241" spans="1:8" ht="15" customHeight="1" x14ac:dyDescent="0.2">
      <c r="A241" s="151">
        <v>2824</v>
      </c>
      <c r="B241" s="43" t="s">
        <v>921</v>
      </c>
      <c r="C241" s="44"/>
      <c r="D241" s="44"/>
      <c r="E241" s="44"/>
      <c r="F241" s="44"/>
      <c r="G241" s="44"/>
      <c r="H241" s="45"/>
    </row>
    <row r="242" spans="1:8" ht="15" customHeight="1" x14ac:dyDescent="0.2">
      <c r="A242" s="151">
        <v>2825</v>
      </c>
      <c r="B242" s="43" t="s">
        <v>923</v>
      </c>
      <c r="C242" s="44"/>
      <c r="D242" s="44"/>
      <c r="E242" s="44"/>
      <c r="F242" s="44"/>
      <c r="G242" s="44"/>
      <c r="H242" s="45"/>
    </row>
    <row r="243" spans="1:8" ht="15" customHeight="1" x14ac:dyDescent="0.2">
      <c r="A243" s="151">
        <v>2829</v>
      </c>
      <c r="B243" s="43" t="s">
        <v>925</v>
      </c>
      <c r="C243" s="44"/>
      <c r="D243" s="44"/>
      <c r="E243" s="44"/>
      <c r="F243" s="44"/>
      <c r="G243" s="44"/>
      <c r="H243" s="45"/>
    </row>
    <row r="244" spans="1:8" ht="15" customHeight="1" x14ac:dyDescent="0.2">
      <c r="A244" s="151">
        <v>2830</v>
      </c>
      <c r="B244" s="43" t="s">
        <v>927</v>
      </c>
      <c r="C244" s="44"/>
      <c r="D244" s="44"/>
      <c r="E244" s="44"/>
      <c r="F244" s="44"/>
      <c r="G244" s="44"/>
      <c r="H244" s="45"/>
    </row>
    <row r="245" spans="1:8" ht="15" customHeight="1" x14ac:dyDescent="0.2">
      <c r="A245" s="151">
        <v>2841</v>
      </c>
      <c r="B245" s="43" t="s">
        <v>929</v>
      </c>
      <c r="C245" s="44"/>
      <c r="D245" s="44"/>
      <c r="E245" s="44"/>
      <c r="F245" s="44"/>
      <c r="G245" s="44"/>
      <c r="H245" s="45"/>
    </row>
    <row r="246" spans="1:8" ht="15" customHeight="1" x14ac:dyDescent="0.2">
      <c r="A246" s="151">
        <v>2849</v>
      </c>
      <c r="B246" s="43" t="s">
        <v>931</v>
      </c>
      <c r="C246" s="44"/>
      <c r="D246" s="44"/>
      <c r="E246" s="44"/>
      <c r="F246" s="44"/>
      <c r="G246" s="44"/>
      <c r="H246" s="45"/>
    </row>
    <row r="247" spans="1:8" ht="15" customHeight="1" x14ac:dyDescent="0.2">
      <c r="A247" s="151">
        <v>2891</v>
      </c>
      <c r="B247" s="43" t="s">
        <v>1642</v>
      </c>
      <c r="C247" s="44"/>
      <c r="D247" s="44"/>
      <c r="E247" s="44"/>
      <c r="F247" s="44"/>
      <c r="G247" s="44"/>
      <c r="H247" s="45"/>
    </row>
    <row r="248" spans="1:8" ht="15" customHeight="1" x14ac:dyDescent="0.2">
      <c r="A248" s="151">
        <v>2892</v>
      </c>
      <c r="B248" s="43" t="s">
        <v>934</v>
      </c>
      <c r="C248" s="44"/>
      <c r="D248" s="44"/>
      <c r="E248" s="44"/>
      <c r="F248" s="44"/>
      <c r="G248" s="44"/>
      <c r="H248" s="45"/>
    </row>
    <row r="249" spans="1:8" ht="15" customHeight="1" x14ac:dyDescent="0.2">
      <c r="A249" s="151">
        <v>2893</v>
      </c>
      <c r="B249" s="43" t="s">
        <v>936</v>
      </c>
      <c r="C249" s="44"/>
      <c r="D249" s="44"/>
      <c r="E249" s="44"/>
      <c r="F249" s="44"/>
      <c r="G249" s="44"/>
      <c r="H249" s="45"/>
    </row>
    <row r="250" spans="1:8" ht="15" customHeight="1" x14ac:dyDescent="0.2">
      <c r="A250" s="151">
        <v>2894</v>
      </c>
      <c r="B250" s="43" t="s">
        <v>938</v>
      </c>
      <c r="C250" s="44"/>
      <c r="D250" s="44"/>
      <c r="E250" s="44"/>
      <c r="F250" s="44"/>
      <c r="G250" s="44"/>
      <c r="H250" s="45"/>
    </row>
    <row r="251" spans="1:8" ht="15" customHeight="1" x14ac:dyDescent="0.2">
      <c r="A251" s="151">
        <v>2895</v>
      </c>
      <c r="B251" s="43" t="s">
        <v>940</v>
      </c>
      <c r="C251" s="44"/>
      <c r="D251" s="44"/>
      <c r="E251" s="44"/>
      <c r="F251" s="44"/>
      <c r="G251" s="44"/>
      <c r="H251" s="45"/>
    </row>
    <row r="252" spans="1:8" ht="15" customHeight="1" x14ac:dyDescent="0.2">
      <c r="A252" s="151">
        <v>2896</v>
      </c>
      <c r="B252" s="43" t="s">
        <v>942</v>
      </c>
      <c r="C252" s="44"/>
      <c r="D252" s="44"/>
      <c r="E252" s="44"/>
      <c r="F252" s="44"/>
      <c r="G252" s="44"/>
      <c r="H252" s="45"/>
    </row>
    <row r="253" spans="1:8" ht="15" customHeight="1" x14ac:dyDescent="0.2">
      <c r="A253" s="151">
        <v>2899</v>
      </c>
      <c r="B253" s="43" t="s">
        <v>944</v>
      </c>
      <c r="C253" s="44"/>
      <c r="D253" s="44"/>
      <c r="E253" s="44"/>
      <c r="F253" s="44"/>
      <c r="G253" s="44"/>
      <c r="H253" s="45"/>
    </row>
    <row r="254" spans="1:8" ht="15" customHeight="1" x14ac:dyDescent="0.2">
      <c r="A254" s="151">
        <v>2910</v>
      </c>
      <c r="B254" s="43" t="s">
        <v>1643</v>
      </c>
      <c r="C254" s="44"/>
      <c r="D254" s="44"/>
      <c r="E254" s="44"/>
      <c r="F254" s="44"/>
      <c r="G254" s="44"/>
      <c r="H254" s="45"/>
    </row>
    <row r="255" spans="1:8" ht="15" customHeight="1" x14ac:dyDescent="0.2">
      <c r="A255" s="151">
        <v>2920</v>
      </c>
      <c r="B255" s="43" t="s">
        <v>947</v>
      </c>
      <c r="C255" s="44"/>
      <c r="D255" s="44"/>
      <c r="E255" s="44"/>
      <c r="F255" s="44"/>
      <c r="G255" s="44"/>
      <c r="H255" s="45"/>
    </row>
    <row r="256" spans="1:8" ht="15" customHeight="1" x14ac:dyDescent="0.2">
      <c r="A256" s="151">
        <v>2931</v>
      </c>
      <c r="B256" s="43" t="s">
        <v>949</v>
      </c>
      <c r="C256" s="44"/>
      <c r="D256" s="44"/>
      <c r="E256" s="44"/>
      <c r="F256" s="44"/>
      <c r="G256" s="44"/>
      <c r="H256" s="45"/>
    </row>
    <row r="257" spans="1:8" ht="15" customHeight="1" x14ac:dyDescent="0.2">
      <c r="A257" s="151">
        <v>2932</v>
      </c>
      <c r="B257" s="43" t="s">
        <v>951</v>
      </c>
      <c r="C257" s="44"/>
      <c r="D257" s="44"/>
      <c r="E257" s="44"/>
      <c r="F257" s="44"/>
      <c r="G257" s="44"/>
      <c r="H257" s="45"/>
    </row>
    <row r="258" spans="1:8" ht="15" customHeight="1" x14ac:dyDescent="0.2">
      <c r="A258" s="151">
        <v>3011</v>
      </c>
      <c r="B258" s="43" t="s">
        <v>953</v>
      </c>
      <c r="C258" s="44"/>
      <c r="D258" s="44"/>
      <c r="E258" s="44"/>
      <c r="F258" s="44"/>
      <c r="G258" s="44"/>
      <c r="H258" s="45"/>
    </row>
    <row r="259" spans="1:8" ht="15" customHeight="1" x14ac:dyDescent="0.2">
      <c r="A259" s="151">
        <v>3012</v>
      </c>
      <c r="B259" s="43" t="s">
        <v>955</v>
      </c>
      <c r="C259" s="44"/>
      <c r="D259" s="44"/>
      <c r="E259" s="44"/>
      <c r="F259" s="44"/>
      <c r="G259" s="44"/>
      <c r="H259" s="45"/>
    </row>
    <row r="260" spans="1:8" ht="15" customHeight="1" x14ac:dyDescent="0.2">
      <c r="A260" s="151">
        <v>3020</v>
      </c>
      <c r="B260" s="43" t="s">
        <v>957</v>
      </c>
      <c r="C260" s="44"/>
      <c r="D260" s="44"/>
      <c r="E260" s="44"/>
      <c r="F260" s="44"/>
      <c r="G260" s="44"/>
      <c r="H260" s="45"/>
    </row>
    <row r="261" spans="1:8" ht="15" customHeight="1" x14ac:dyDescent="0.2">
      <c r="A261" s="151">
        <v>3030</v>
      </c>
      <c r="B261" s="43" t="s">
        <v>959</v>
      </c>
      <c r="C261" s="44"/>
      <c r="D261" s="44"/>
      <c r="E261" s="44"/>
      <c r="F261" s="44"/>
      <c r="G261" s="44"/>
      <c r="H261" s="45"/>
    </row>
    <row r="262" spans="1:8" ht="15" customHeight="1" x14ac:dyDescent="0.2">
      <c r="A262" s="151">
        <v>3040</v>
      </c>
      <c r="B262" s="43" t="s">
        <v>961</v>
      </c>
      <c r="C262" s="44"/>
      <c r="D262" s="44"/>
      <c r="E262" s="44"/>
      <c r="F262" s="44"/>
      <c r="G262" s="44"/>
      <c r="H262" s="45"/>
    </row>
    <row r="263" spans="1:8" ht="15" customHeight="1" x14ac:dyDescent="0.2">
      <c r="A263" s="151">
        <v>3091</v>
      </c>
      <c r="B263" s="43" t="s">
        <v>963</v>
      </c>
      <c r="C263" s="44"/>
      <c r="D263" s="44"/>
      <c r="E263" s="44"/>
      <c r="F263" s="44"/>
      <c r="G263" s="44"/>
      <c r="H263" s="45"/>
    </row>
    <row r="264" spans="1:8" ht="15" customHeight="1" x14ac:dyDescent="0.2">
      <c r="A264" s="151">
        <v>3092</v>
      </c>
      <c r="B264" s="43" t="s">
        <v>965</v>
      </c>
      <c r="C264" s="44"/>
      <c r="D264" s="44"/>
      <c r="E264" s="44"/>
      <c r="F264" s="44"/>
      <c r="G264" s="44"/>
      <c r="H264" s="45"/>
    </row>
    <row r="265" spans="1:8" ht="15" customHeight="1" x14ac:dyDescent="0.2">
      <c r="A265" s="151">
        <v>3099</v>
      </c>
      <c r="B265" s="43" t="s">
        <v>967</v>
      </c>
      <c r="C265" s="44"/>
      <c r="D265" s="44"/>
      <c r="E265" s="44"/>
      <c r="F265" s="44"/>
      <c r="G265" s="44"/>
      <c r="H265" s="45"/>
    </row>
    <row r="266" spans="1:8" ht="15" customHeight="1" x14ac:dyDescent="0.2">
      <c r="A266" s="151">
        <v>3101</v>
      </c>
      <c r="B266" s="43" t="s">
        <v>969</v>
      </c>
      <c r="C266" s="44"/>
      <c r="D266" s="44"/>
      <c r="E266" s="44"/>
      <c r="F266" s="44"/>
      <c r="G266" s="44"/>
      <c r="H266" s="45"/>
    </row>
    <row r="267" spans="1:8" ht="15" customHeight="1" x14ac:dyDescent="0.2">
      <c r="A267" s="151">
        <v>3102</v>
      </c>
      <c r="B267" s="43" t="s">
        <v>971</v>
      </c>
      <c r="C267" s="44"/>
      <c r="D267" s="44"/>
      <c r="E267" s="44"/>
      <c r="F267" s="44"/>
      <c r="G267" s="44"/>
      <c r="H267" s="45"/>
    </row>
    <row r="268" spans="1:8" ht="15" customHeight="1" x14ac:dyDescent="0.2">
      <c r="A268" s="151">
        <v>3103</v>
      </c>
      <c r="B268" s="43" t="s">
        <v>1309</v>
      </c>
      <c r="C268" s="44"/>
      <c r="D268" s="44"/>
      <c r="E268" s="44"/>
      <c r="F268" s="44"/>
      <c r="G268" s="44"/>
      <c r="H268" s="45"/>
    </row>
    <row r="269" spans="1:8" ht="15" customHeight="1" x14ac:dyDescent="0.2">
      <c r="A269" s="151">
        <v>3109</v>
      </c>
      <c r="B269" s="43" t="s">
        <v>974</v>
      </c>
      <c r="C269" s="44"/>
      <c r="D269" s="44"/>
      <c r="E269" s="44"/>
      <c r="F269" s="44"/>
      <c r="G269" s="44"/>
      <c r="H269" s="45"/>
    </row>
    <row r="270" spans="1:8" ht="15" customHeight="1" x14ac:dyDescent="0.2">
      <c r="A270" s="151">
        <v>3211</v>
      </c>
      <c r="B270" s="43" t="s">
        <v>1310</v>
      </c>
      <c r="C270" s="44"/>
      <c r="D270" s="44"/>
      <c r="E270" s="44"/>
      <c r="F270" s="44"/>
      <c r="G270" s="44"/>
      <c r="H270" s="45"/>
    </row>
    <row r="271" spans="1:8" ht="15" customHeight="1" x14ac:dyDescent="0.2">
      <c r="A271" s="151">
        <v>3212</v>
      </c>
      <c r="B271" s="43" t="s">
        <v>977</v>
      </c>
      <c r="C271" s="44"/>
      <c r="D271" s="44"/>
      <c r="E271" s="44"/>
      <c r="F271" s="44"/>
      <c r="G271" s="44"/>
      <c r="H271" s="45"/>
    </row>
    <row r="272" spans="1:8" ht="15" customHeight="1" x14ac:dyDescent="0.2">
      <c r="A272" s="151">
        <v>3213</v>
      </c>
      <c r="B272" s="43" t="s">
        <v>979</v>
      </c>
      <c r="C272" s="44"/>
      <c r="D272" s="44"/>
      <c r="E272" s="44"/>
      <c r="F272" s="44"/>
      <c r="G272" s="44"/>
      <c r="H272" s="45"/>
    </row>
    <row r="273" spans="1:8" ht="15" customHeight="1" x14ac:dyDescent="0.2">
      <c r="A273" s="151">
        <v>3220</v>
      </c>
      <c r="B273" s="43" t="s">
        <v>1311</v>
      </c>
      <c r="C273" s="44"/>
      <c r="D273" s="44"/>
      <c r="E273" s="44"/>
      <c r="F273" s="44"/>
      <c r="G273" s="44"/>
      <c r="H273" s="45"/>
    </row>
    <row r="274" spans="1:8" ht="15" customHeight="1" x14ac:dyDescent="0.2">
      <c r="A274" s="151">
        <v>3230</v>
      </c>
      <c r="B274" s="43" t="s">
        <v>298</v>
      </c>
      <c r="C274" s="44"/>
      <c r="D274" s="44"/>
      <c r="E274" s="44"/>
      <c r="F274" s="44"/>
      <c r="G274" s="44"/>
      <c r="H274" s="45"/>
    </row>
    <row r="275" spans="1:8" ht="15" customHeight="1" x14ac:dyDescent="0.2">
      <c r="A275" s="151">
        <v>3240</v>
      </c>
      <c r="B275" s="43" t="s">
        <v>299</v>
      </c>
      <c r="C275" s="44"/>
      <c r="D275" s="44"/>
      <c r="E275" s="44"/>
      <c r="F275" s="44"/>
      <c r="G275" s="44"/>
      <c r="H275" s="45"/>
    </row>
    <row r="276" spans="1:8" ht="15" customHeight="1" x14ac:dyDescent="0.2">
      <c r="A276" s="151">
        <v>3250</v>
      </c>
      <c r="B276" s="43" t="s">
        <v>984</v>
      </c>
      <c r="C276" s="44"/>
      <c r="D276" s="44"/>
      <c r="E276" s="44"/>
      <c r="F276" s="44"/>
      <c r="G276" s="44"/>
      <c r="H276" s="45"/>
    </row>
    <row r="277" spans="1:8" ht="15" customHeight="1" x14ac:dyDescent="0.2">
      <c r="A277" s="151">
        <v>3291</v>
      </c>
      <c r="B277" s="43" t="s">
        <v>986</v>
      </c>
      <c r="C277" s="44"/>
      <c r="D277" s="44"/>
      <c r="E277" s="44"/>
      <c r="F277" s="44"/>
      <c r="G277" s="44"/>
      <c r="H277" s="45"/>
    </row>
    <row r="278" spans="1:8" ht="15" customHeight="1" x14ac:dyDescent="0.2">
      <c r="A278" s="151">
        <v>3299</v>
      </c>
      <c r="B278" s="43" t="s">
        <v>988</v>
      </c>
      <c r="C278" s="44"/>
      <c r="D278" s="44"/>
      <c r="E278" s="44"/>
      <c r="F278" s="44"/>
      <c r="G278" s="44"/>
      <c r="H278" s="45"/>
    </row>
    <row r="279" spans="1:8" ht="15" customHeight="1" x14ac:dyDescent="0.2">
      <c r="A279" s="151">
        <v>3311</v>
      </c>
      <c r="B279" s="43" t="s">
        <v>990</v>
      </c>
      <c r="C279" s="44"/>
      <c r="D279" s="44"/>
      <c r="E279" s="44"/>
      <c r="F279" s="44"/>
      <c r="G279" s="44"/>
      <c r="H279" s="45"/>
    </row>
    <row r="280" spans="1:8" ht="15" customHeight="1" x14ac:dyDescent="0.2">
      <c r="A280" s="151">
        <v>3312</v>
      </c>
      <c r="B280" s="43" t="s">
        <v>992</v>
      </c>
      <c r="C280" s="44"/>
      <c r="D280" s="44"/>
      <c r="E280" s="44"/>
      <c r="F280" s="44"/>
      <c r="G280" s="44"/>
      <c r="H280" s="45"/>
    </row>
    <row r="281" spans="1:8" ht="15" customHeight="1" x14ac:dyDescent="0.2">
      <c r="A281" s="151">
        <v>3313</v>
      </c>
      <c r="B281" s="43" t="s">
        <v>994</v>
      </c>
      <c r="C281" s="44"/>
      <c r="D281" s="44"/>
      <c r="E281" s="44"/>
      <c r="F281" s="44"/>
      <c r="G281" s="44"/>
      <c r="H281" s="45"/>
    </row>
    <row r="282" spans="1:8" ht="15" customHeight="1" x14ac:dyDescent="0.2">
      <c r="A282" s="151">
        <v>3314</v>
      </c>
      <c r="B282" s="43" t="s">
        <v>996</v>
      </c>
      <c r="C282" s="44"/>
      <c r="D282" s="44"/>
      <c r="E282" s="44"/>
      <c r="F282" s="44"/>
      <c r="G282" s="44"/>
      <c r="H282" s="45"/>
    </row>
    <row r="283" spans="1:8" ht="15" customHeight="1" x14ac:dyDescent="0.2">
      <c r="A283" s="151">
        <v>3315</v>
      </c>
      <c r="B283" s="43" t="s">
        <v>998</v>
      </c>
      <c r="C283" s="44"/>
      <c r="D283" s="44"/>
      <c r="E283" s="44"/>
      <c r="F283" s="44"/>
      <c r="G283" s="44"/>
      <c r="H283" s="45"/>
    </row>
    <row r="284" spans="1:8" ht="15" customHeight="1" x14ac:dyDescent="0.2">
      <c r="A284" s="151">
        <v>3316</v>
      </c>
      <c r="B284" s="43" t="s">
        <v>1000</v>
      </c>
      <c r="C284" s="44"/>
      <c r="D284" s="44"/>
      <c r="E284" s="44"/>
      <c r="F284" s="44"/>
      <c r="G284" s="44"/>
      <c r="H284" s="45"/>
    </row>
    <row r="285" spans="1:8" ht="15" customHeight="1" x14ac:dyDescent="0.2">
      <c r="A285" s="151">
        <v>3317</v>
      </c>
      <c r="B285" s="43" t="s">
        <v>1002</v>
      </c>
      <c r="C285" s="44"/>
      <c r="D285" s="44"/>
      <c r="E285" s="44"/>
      <c r="F285" s="44"/>
      <c r="G285" s="44"/>
      <c r="H285" s="45"/>
    </row>
    <row r="286" spans="1:8" ht="15" customHeight="1" x14ac:dyDescent="0.2">
      <c r="A286" s="151">
        <v>3319</v>
      </c>
      <c r="B286" s="43" t="s">
        <v>1004</v>
      </c>
      <c r="C286" s="44"/>
      <c r="D286" s="44"/>
      <c r="E286" s="44"/>
      <c r="F286" s="44"/>
      <c r="G286" s="44"/>
      <c r="H286" s="45"/>
    </row>
    <row r="287" spans="1:8" ht="15" customHeight="1" x14ac:dyDescent="0.2">
      <c r="A287" s="151">
        <v>3320</v>
      </c>
      <c r="B287" s="43" t="s">
        <v>1006</v>
      </c>
      <c r="C287" s="44"/>
      <c r="D287" s="44"/>
      <c r="E287" s="44"/>
      <c r="F287" s="44"/>
      <c r="G287" s="44"/>
      <c r="H287" s="45"/>
    </row>
    <row r="288" spans="1:8" ht="15" customHeight="1" x14ac:dyDescent="0.2">
      <c r="A288" s="151">
        <v>3511</v>
      </c>
      <c r="B288" s="43" t="s">
        <v>300</v>
      </c>
      <c r="C288" s="44"/>
      <c r="D288" s="44"/>
      <c r="E288" s="44"/>
      <c r="F288" s="44"/>
      <c r="G288" s="44"/>
      <c r="H288" s="45"/>
    </row>
    <row r="289" spans="1:8" ht="15" customHeight="1" x14ac:dyDescent="0.2">
      <c r="A289" s="151">
        <v>3512</v>
      </c>
      <c r="B289" s="43" t="s">
        <v>301</v>
      </c>
      <c r="C289" s="44"/>
      <c r="D289" s="44"/>
      <c r="E289" s="44"/>
      <c r="F289" s="44"/>
      <c r="G289" s="44"/>
      <c r="H289" s="45"/>
    </row>
    <row r="290" spans="1:8" ht="15" customHeight="1" x14ac:dyDescent="0.2">
      <c r="A290" s="151">
        <v>3513</v>
      </c>
      <c r="B290" s="43" t="s">
        <v>1010</v>
      </c>
      <c r="C290" s="44"/>
      <c r="D290" s="44"/>
      <c r="E290" s="44"/>
      <c r="F290" s="44"/>
      <c r="G290" s="44"/>
      <c r="H290" s="45"/>
    </row>
    <row r="291" spans="1:8" ht="15" customHeight="1" x14ac:dyDescent="0.2">
      <c r="A291" s="151">
        <v>3514</v>
      </c>
      <c r="B291" s="43" t="s">
        <v>1012</v>
      </c>
      <c r="C291" s="44"/>
      <c r="D291" s="44"/>
      <c r="E291" s="44"/>
      <c r="F291" s="44"/>
      <c r="G291" s="44"/>
      <c r="H291" s="45"/>
    </row>
    <row r="292" spans="1:8" ht="15" customHeight="1" x14ac:dyDescent="0.2">
      <c r="A292" s="151">
        <v>3521</v>
      </c>
      <c r="B292" s="43" t="s">
        <v>302</v>
      </c>
      <c r="C292" s="44"/>
      <c r="D292" s="44"/>
      <c r="E292" s="44"/>
      <c r="F292" s="44"/>
      <c r="G292" s="44"/>
      <c r="H292" s="45"/>
    </row>
    <row r="293" spans="1:8" ht="15" customHeight="1" x14ac:dyDescent="0.2">
      <c r="A293" s="151">
        <v>3522</v>
      </c>
      <c r="B293" s="43" t="s">
        <v>1015</v>
      </c>
      <c r="C293" s="44"/>
      <c r="D293" s="44"/>
      <c r="E293" s="44"/>
      <c r="F293" s="44"/>
      <c r="G293" s="44"/>
      <c r="H293" s="45"/>
    </row>
    <row r="294" spans="1:8" ht="15" customHeight="1" x14ac:dyDescent="0.2">
      <c r="A294" s="151">
        <v>3523</v>
      </c>
      <c r="B294" s="43" t="s">
        <v>1017</v>
      </c>
      <c r="C294" s="44"/>
      <c r="D294" s="44"/>
      <c r="E294" s="44"/>
      <c r="F294" s="44"/>
      <c r="G294" s="44"/>
      <c r="H294" s="45"/>
    </row>
    <row r="295" spans="1:8" ht="15" customHeight="1" x14ac:dyDescent="0.2">
      <c r="A295" s="151">
        <v>3530</v>
      </c>
      <c r="B295" s="43" t="s">
        <v>1019</v>
      </c>
      <c r="C295" s="44"/>
      <c r="D295" s="44"/>
      <c r="E295" s="44"/>
      <c r="F295" s="44"/>
      <c r="G295" s="44"/>
      <c r="H295" s="45"/>
    </row>
    <row r="296" spans="1:8" ht="15" customHeight="1" x14ac:dyDescent="0.2">
      <c r="A296" s="151">
        <v>3600</v>
      </c>
      <c r="B296" s="43" t="s">
        <v>1021</v>
      </c>
      <c r="C296" s="44"/>
      <c r="D296" s="44"/>
      <c r="E296" s="44"/>
      <c r="F296" s="44"/>
      <c r="G296" s="44"/>
      <c r="H296" s="45"/>
    </row>
    <row r="297" spans="1:8" ht="15" customHeight="1" x14ac:dyDescent="0.2">
      <c r="A297" s="151">
        <v>3700</v>
      </c>
      <c r="B297" s="43" t="s">
        <v>1023</v>
      </c>
      <c r="C297" s="44"/>
      <c r="D297" s="44"/>
      <c r="E297" s="44"/>
      <c r="F297" s="44"/>
      <c r="G297" s="44"/>
      <c r="H297" s="45"/>
    </row>
    <row r="298" spans="1:8" ht="15" customHeight="1" x14ac:dyDescent="0.2">
      <c r="A298" s="151">
        <v>3811</v>
      </c>
      <c r="B298" s="43" t="s">
        <v>1025</v>
      </c>
      <c r="C298" s="44"/>
      <c r="D298" s="44"/>
      <c r="E298" s="44"/>
      <c r="F298" s="44"/>
      <c r="G298" s="44"/>
      <c r="H298" s="45"/>
    </row>
    <row r="299" spans="1:8" ht="15" customHeight="1" x14ac:dyDescent="0.2">
      <c r="A299" s="151">
        <v>3812</v>
      </c>
      <c r="B299" s="43" t="s">
        <v>1027</v>
      </c>
      <c r="C299" s="44"/>
      <c r="D299" s="44"/>
      <c r="E299" s="44"/>
      <c r="F299" s="44"/>
      <c r="G299" s="44"/>
      <c r="H299" s="45"/>
    </row>
    <row r="300" spans="1:8" ht="15" customHeight="1" x14ac:dyDescent="0.2">
      <c r="A300" s="151">
        <v>3821</v>
      </c>
      <c r="B300" s="43" t="s">
        <v>1029</v>
      </c>
      <c r="C300" s="44"/>
      <c r="D300" s="44"/>
      <c r="E300" s="44"/>
      <c r="F300" s="44"/>
      <c r="G300" s="44"/>
      <c r="H300" s="45"/>
    </row>
    <row r="301" spans="1:8" ht="15" customHeight="1" x14ac:dyDescent="0.2">
      <c r="A301" s="151">
        <v>3822</v>
      </c>
      <c r="B301" s="43" t="s">
        <v>1031</v>
      </c>
      <c r="C301" s="44"/>
      <c r="D301" s="44"/>
      <c r="E301" s="44"/>
      <c r="F301" s="44"/>
      <c r="G301" s="44"/>
      <c r="H301" s="45"/>
    </row>
    <row r="302" spans="1:8" ht="15" customHeight="1" x14ac:dyDescent="0.2">
      <c r="A302" s="151">
        <v>3831</v>
      </c>
      <c r="B302" s="43" t="s">
        <v>1033</v>
      </c>
      <c r="C302" s="44"/>
      <c r="D302" s="44"/>
      <c r="E302" s="44"/>
      <c r="F302" s="44"/>
      <c r="G302" s="44"/>
      <c r="H302" s="45"/>
    </row>
    <row r="303" spans="1:8" ht="15" customHeight="1" x14ac:dyDescent="0.2">
      <c r="A303" s="151">
        <v>3832</v>
      </c>
      <c r="B303" s="43" t="s">
        <v>1035</v>
      </c>
      <c r="C303" s="44"/>
      <c r="D303" s="44"/>
      <c r="E303" s="44"/>
      <c r="F303" s="44"/>
      <c r="G303" s="44"/>
      <c r="H303" s="45"/>
    </row>
    <row r="304" spans="1:8" ht="15" customHeight="1" x14ac:dyDescent="0.2">
      <c r="A304" s="151">
        <v>3900</v>
      </c>
      <c r="B304" s="43" t="s">
        <v>1037</v>
      </c>
      <c r="C304" s="44"/>
      <c r="D304" s="44"/>
      <c r="E304" s="44"/>
      <c r="F304" s="44"/>
      <c r="G304" s="44"/>
      <c r="H304" s="45"/>
    </row>
    <row r="305" spans="1:8" ht="15" customHeight="1" x14ac:dyDescent="0.2">
      <c r="A305" s="151">
        <v>4110</v>
      </c>
      <c r="B305" s="43" t="s">
        <v>1039</v>
      </c>
      <c r="C305" s="44"/>
      <c r="D305" s="44"/>
      <c r="E305" s="44"/>
      <c r="F305" s="44"/>
      <c r="G305" s="44"/>
      <c r="H305" s="45"/>
    </row>
    <row r="306" spans="1:8" ht="15" customHeight="1" x14ac:dyDescent="0.2">
      <c r="A306" s="151">
        <v>4120</v>
      </c>
      <c r="B306" s="43" t="s">
        <v>1041</v>
      </c>
      <c r="C306" s="44"/>
      <c r="D306" s="44"/>
      <c r="E306" s="44"/>
      <c r="F306" s="44"/>
      <c r="G306" s="44"/>
      <c r="H306" s="45"/>
    </row>
    <row r="307" spans="1:8" ht="15" customHeight="1" x14ac:dyDescent="0.2">
      <c r="A307" s="151">
        <v>4211</v>
      </c>
      <c r="B307" s="43" t="s">
        <v>1043</v>
      </c>
      <c r="C307" s="44"/>
      <c r="D307" s="44"/>
      <c r="E307" s="44"/>
      <c r="F307" s="44"/>
      <c r="G307" s="44"/>
      <c r="H307" s="45"/>
    </row>
    <row r="308" spans="1:8" ht="15" customHeight="1" x14ac:dyDescent="0.2">
      <c r="A308" s="151">
        <v>4212</v>
      </c>
      <c r="B308" s="43" t="s">
        <v>1045</v>
      </c>
      <c r="C308" s="44"/>
      <c r="D308" s="44"/>
      <c r="E308" s="44"/>
      <c r="F308" s="44"/>
      <c r="G308" s="44"/>
      <c r="H308" s="45"/>
    </row>
    <row r="309" spans="1:8" ht="15" customHeight="1" x14ac:dyDescent="0.2">
      <c r="A309" s="151">
        <v>4213</v>
      </c>
      <c r="B309" s="43" t="s">
        <v>1047</v>
      </c>
      <c r="C309" s="44"/>
      <c r="D309" s="44"/>
      <c r="E309" s="44"/>
      <c r="F309" s="44"/>
      <c r="G309" s="44"/>
      <c r="H309" s="45"/>
    </row>
    <row r="310" spans="1:8" ht="15" customHeight="1" x14ac:dyDescent="0.2">
      <c r="A310" s="151">
        <v>4221</v>
      </c>
      <c r="B310" s="43" t="s">
        <v>1049</v>
      </c>
      <c r="C310" s="44"/>
      <c r="D310" s="44"/>
      <c r="E310" s="44"/>
      <c r="F310" s="44"/>
      <c r="G310" s="44"/>
      <c r="H310" s="45"/>
    </row>
    <row r="311" spans="1:8" ht="15" customHeight="1" x14ac:dyDescent="0.2">
      <c r="A311" s="151">
        <v>4222</v>
      </c>
      <c r="B311" s="43" t="s">
        <v>1051</v>
      </c>
      <c r="C311" s="44"/>
      <c r="D311" s="44"/>
      <c r="E311" s="44"/>
      <c r="F311" s="44"/>
      <c r="G311" s="44"/>
      <c r="H311" s="45"/>
    </row>
    <row r="312" spans="1:8" ht="15" customHeight="1" x14ac:dyDescent="0.2">
      <c r="A312" s="151">
        <v>4291</v>
      </c>
      <c r="B312" s="43" t="s">
        <v>1053</v>
      </c>
      <c r="C312" s="44"/>
      <c r="D312" s="44"/>
      <c r="E312" s="44"/>
      <c r="F312" s="44"/>
      <c r="G312" s="44"/>
      <c r="H312" s="45"/>
    </row>
    <row r="313" spans="1:8" ht="15" customHeight="1" x14ac:dyDescent="0.2">
      <c r="A313" s="151">
        <v>4299</v>
      </c>
      <c r="B313" s="43" t="s">
        <v>1055</v>
      </c>
      <c r="C313" s="44"/>
      <c r="D313" s="44"/>
      <c r="E313" s="44"/>
      <c r="F313" s="44"/>
      <c r="G313" s="44"/>
      <c r="H313" s="45"/>
    </row>
    <row r="314" spans="1:8" ht="15" customHeight="1" x14ac:dyDescent="0.2">
      <c r="A314" s="151">
        <v>4311</v>
      </c>
      <c r="B314" s="43" t="s">
        <v>1057</v>
      </c>
      <c r="C314" s="44"/>
      <c r="D314" s="44"/>
      <c r="E314" s="44"/>
      <c r="F314" s="44"/>
      <c r="G314" s="44"/>
      <c r="H314" s="45"/>
    </row>
    <row r="315" spans="1:8" ht="15" customHeight="1" x14ac:dyDescent="0.2">
      <c r="A315" s="151">
        <v>4312</v>
      </c>
      <c r="B315" s="43" t="s">
        <v>1059</v>
      </c>
      <c r="C315" s="44"/>
      <c r="D315" s="44"/>
      <c r="E315" s="44"/>
      <c r="F315" s="44"/>
      <c r="G315" s="44"/>
      <c r="H315" s="45"/>
    </row>
    <row r="316" spans="1:8" ht="15" customHeight="1" x14ac:dyDescent="0.2">
      <c r="A316" s="151">
        <v>4313</v>
      </c>
      <c r="B316" s="43" t="s">
        <v>1061</v>
      </c>
      <c r="C316" s="44"/>
      <c r="D316" s="44"/>
      <c r="E316" s="44"/>
      <c r="F316" s="44"/>
      <c r="G316" s="44"/>
      <c r="H316" s="45"/>
    </row>
    <row r="317" spans="1:8" ht="15" customHeight="1" x14ac:dyDescent="0.2">
      <c r="A317" s="151">
        <v>4321</v>
      </c>
      <c r="B317" s="43" t="s">
        <v>303</v>
      </c>
      <c r="C317" s="44"/>
      <c r="D317" s="44"/>
      <c r="E317" s="44"/>
      <c r="F317" s="44"/>
      <c r="G317" s="44"/>
      <c r="H317" s="45"/>
    </row>
    <row r="318" spans="1:8" ht="15" customHeight="1" x14ac:dyDescent="0.2">
      <c r="A318" s="151">
        <v>4322</v>
      </c>
      <c r="B318" s="43" t="s">
        <v>1064</v>
      </c>
      <c r="C318" s="44"/>
      <c r="D318" s="44"/>
      <c r="E318" s="44"/>
      <c r="F318" s="44"/>
      <c r="G318" s="44"/>
      <c r="H318" s="45"/>
    </row>
    <row r="319" spans="1:8" ht="15" customHeight="1" x14ac:dyDescent="0.2">
      <c r="A319" s="151">
        <v>4329</v>
      </c>
      <c r="B319" s="43" t="s">
        <v>1066</v>
      </c>
      <c r="C319" s="44"/>
      <c r="D319" s="44"/>
      <c r="E319" s="44"/>
      <c r="F319" s="44"/>
      <c r="G319" s="44"/>
      <c r="H319" s="45"/>
    </row>
    <row r="320" spans="1:8" ht="15" customHeight="1" x14ac:dyDescent="0.2">
      <c r="A320" s="151">
        <v>4331</v>
      </c>
      <c r="B320" s="43" t="s">
        <v>1068</v>
      </c>
      <c r="C320" s="44"/>
      <c r="D320" s="44"/>
      <c r="E320" s="44"/>
      <c r="F320" s="44"/>
      <c r="G320" s="44"/>
      <c r="H320" s="45"/>
    </row>
    <row r="321" spans="1:8" ht="15" customHeight="1" x14ac:dyDescent="0.2">
      <c r="A321" s="151">
        <v>4332</v>
      </c>
      <c r="B321" s="43" t="s">
        <v>304</v>
      </c>
      <c r="C321" s="44"/>
      <c r="D321" s="44"/>
      <c r="E321" s="44"/>
      <c r="F321" s="44"/>
      <c r="G321" s="44"/>
      <c r="H321" s="45"/>
    </row>
    <row r="322" spans="1:8" ht="15" customHeight="1" x14ac:dyDescent="0.2">
      <c r="A322" s="151">
        <v>4333</v>
      </c>
      <c r="B322" s="43" t="s">
        <v>305</v>
      </c>
      <c r="C322" s="44"/>
      <c r="D322" s="44"/>
      <c r="E322" s="44"/>
      <c r="F322" s="44"/>
      <c r="G322" s="44"/>
      <c r="H322" s="45"/>
    </row>
    <row r="323" spans="1:8" ht="15" customHeight="1" x14ac:dyDescent="0.2">
      <c r="A323" s="151">
        <v>4334</v>
      </c>
      <c r="B323" s="43" t="s">
        <v>306</v>
      </c>
      <c r="C323" s="44"/>
      <c r="D323" s="44"/>
      <c r="E323" s="44"/>
      <c r="F323" s="44"/>
      <c r="G323" s="44"/>
      <c r="H323" s="45"/>
    </row>
    <row r="324" spans="1:8" ht="15" customHeight="1" x14ac:dyDescent="0.2">
      <c r="A324" s="151">
        <v>4339</v>
      </c>
      <c r="B324" s="43" t="s">
        <v>515</v>
      </c>
      <c r="C324" s="44"/>
      <c r="D324" s="44"/>
      <c r="E324" s="44"/>
      <c r="F324" s="44"/>
      <c r="G324" s="44"/>
      <c r="H324" s="45"/>
    </row>
    <row r="325" spans="1:8" ht="15" customHeight="1" x14ac:dyDescent="0.2">
      <c r="A325" s="151">
        <v>4391</v>
      </c>
      <c r="B325" s="43" t="s">
        <v>517</v>
      </c>
      <c r="C325" s="44"/>
      <c r="D325" s="44"/>
      <c r="E325" s="44"/>
      <c r="F325" s="44"/>
      <c r="G325" s="44"/>
      <c r="H325" s="45"/>
    </row>
    <row r="326" spans="1:8" ht="15" customHeight="1" x14ac:dyDescent="0.2">
      <c r="A326" s="151">
        <v>4399</v>
      </c>
      <c r="B326" s="43" t="s">
        <v>519</v>
      </c>
      <c r="C326" s="44"/>
      <c r="D326" s="44"/>
      <c r="E326" s="44"/>
      <c r="F326" s="44"/>
      <c r="G326" s="44"/>
      <c r="H326" s="45"/>
    </row>
    <row r="327" spans="1:8" ht="15" customHeight="1" x14ac:dyDescent="0.2">
      <c r="A327" s="151">
        <v>4511</v>
      </c>
      <c r="B327" s="43" t="s">
        <v>521</v>
      </c>
      <c r="C327" s="44"/>
      <c r="D327" s="44"/>
      <c r="E327" s="44"/>
      <c r="F327" s="44"/>
      <c r="G327" s="44"/>
      <c r="H327" s="45"/>
    </row>
    <row r="328" spans="1:8" ht="15" customHeight="1" x14ac:dyDescent="0.2">
      <c r="A328" s="151">
        <v>4519</v>
      </c>
      <c r="B328" s="43" t="s">
        <v>523</v>
      </c>
      <c r="C328" s="44"/>
      <c r="D328" s="44"/>
      <c r="E328" s="44"/>
      <c r="F328" s="44"/>
      <c r="G328" s="44"/>
      <c r="H328" s="45"/>
    </row>
    <row r="329" spans="1:8" ht="15" customHeight="1" x14ac:dyDescent="0.2">
      <c r="A329" s="151">
        <v>4520</v>
      </c>
      <c r="B329" s="43" t="s">
        <v>307</v>
      </c>
      <c r="C329" s="44"/>
      <c r="D329" s="44"/>
      <c r="E329" s="44"/>
      <c r="F329" s="44"/>
      <c r="G329" s="44"/>
      <c r="H329" s="45"/>
    </row>
    <row r="330" spans="1:8" ht="15" customHeight="1" x14ac:dyDescent="0.2">
      <c r="A330" s="151">
        <v>4531</v>
      </c>
      <c r="B330" s="43" t="s">
        <v>526</v>
      </c>
      <c r="C330" s="44"/>
      <c r="D330" s="44"/>
      <c r="E330" s="44"/>
      <c r="F330" s="44"/>
      <c r="G330" s="44"/>
      <c r="H330" s="45"/>
    </row>
    <row r="331" spans="1:8" ht="15" customHeight="1" x14ac:dyDescent="0.2">
      <c r="A331" s="151">
        <v>4532</v>
      </c>
      <c r="B331" s="43" t="s">
        <v>528</v>
      </c>
      <c r="C331" s="44"/>
      <c r="D331" s="44"/>
      <c r="E331" s="44"/>
      <c r="F331" s="44"/>
      <c r="G331" s="44"/>
      <c r="H331" s="45"/>
    </row>
    <row r="332" spans="1:8" ht="15" customHeight="1" x14ac:dyDescent="0.2">
      <c r="A332" s="151">
        <v>4540</v>
      </c>
      <c r="B332" s="43" t="s">
        <v>530</v>
      </c>
      <c r="C332" s="44"/>
      <c r="D332" s="44"/>
      <c r="E332" s="44"/>
      <c r="F332" s="44"/>
      <c r="G332" s="44"/>
      <c r="H332" s="45"/>
    </row>
    <row r="333" spans="1:8" ht="15" customHeight="1" x14ac:dyDescent="0.2">
      <c r="A333" s="151">
        <v>4611</v>
      </c>
      <c r="B333" s="43" t="s">
        <v>532</v>
      </c>
      <c r="C333" s="44"/>
      <c r="D333" s="44"/>
      <c r="E333" s="44"/>
      <c r="F333" s="44"/>
      <c r="G333" s="44"/>
      <c r="H333" s="45"/>
    </row>
    <row r="334" spans="1:8" ht="15" customHeight="1" x14ac:dyDescent="0.2">
      <c r="A334" s="151">
        <v>4612</v>
      </c>
      <c r="B334" s="43" t="s">
        <v>534</v>
      </c>
      <c r="C334" s="44"/>
      <c r="D334" s="44"/>
      <c r="E334" s="44"/>
      <c r="F334" s="44"/>
      <c r="G334" s="44"/>
      <c r="H334" s="45"/>
    </row>
    <row r="335" spans="1:8" ht="15" customHeight="1" x14ac:dyDescent="0.2">
      <c r="A335" s="151">
        <v>4613</v>
      </c>
      <c r="B335" s="43" t="s">
        <v>536</v>
      </c>
      <c r="C335" s="44"/>
      <c r="D335" s="44"/>
      <c r="E335" s="44"/>
      <c r="F335" s="44"/>
      <c r="G335" s="44"/>
      <c r="H335" s="45"/>
    </row>
    <row r="336" spans="1:8" ht="15" customHeight="1" x14ac:dyDescent="0.2">
      <c r="A336" s="151">
        <v>4614</v>
      </c>
      <c r="B336" s="43" t="s">
        <v>538</v>
      </c>
      <c r="C336" s="44"/>
      <c r="D336" s="44"/>
      <c r="E336" s="44"/>
      <c r="F336" s="44"/>
      <c r="G336" s="44"/>
      <c r="H336" s="45"/>
    </row>
    <row r="337" spans="1:8" ht="15" customHeight="1" x14ac:dyDescent="0.2">
      <c r="A337" s="151">
        <v>4615</v>
      </c>
      <c r="B337" s="43" t="s">
        <v>540</v>
      </c>
      <c r="C337" s="44"/>
      <c r="D337" s="44"/>
      <c r="E337" s="44"/>
      <c r="F337" s="44"/>
      <c r="G337" s="44"/>
      <c r="H337" s="45"/>
    </row>
    <row r="338" spans="1:8" ht="15" customHeight="1" x14ac:dyDescent="0.2">
      <c r="A338" s="151">
        <v>4616</v>
      </c>
      <c r="B338" s="43" t="s">
        <v>542</v>
      </c>
      <c r="C338" s="44"/>
      <c r="D338" s="44"/>
      <c r="E338" s="44"/>
      <c r="F338" s="44"/>
      <c r="G338" s="44"/>
      <c r="H338" s="45"/>
    </row>
    <row r="339" spans="1:8" ht="15" customHeight="1" x14ac:dyDescent="0.2">
      <c r="A339" s="151">
        <v>4617</v>
      </c>
      <c r="B339" s="43" t="s">
        <v>544</v>
      </c>
      <c r="C339" s="44"/>
      <c r="D339" s="44"/>
      <c r="E339" s="44"/>
      <c r="F339" s="44"/>
      <c r="G339" s="44"/>
      <c r="H339" s="45"/>
    </row>
    <row r="340" spans="1:8" ht="15" customHeight="1" x14ac:dyDescent="0.2">
      <c r="A340" s="151">
        <v>4618</v>
      </c>
      <c r="B340" s="43" t="s">
        <v>546</v>
      </c>
      <c r="C340" s="44"/>
      <c r="D340" s="44"/>
      <c r="E340" s="44"/>
      <c r="F340" s="44"/>
      <c r="G340" s="44"/>
      <c r="H340" s="45"/>
    </row>
    <row r="341" spans="1:8" ht="15" customHeight="1" x14ac:dyDescent="0.2">
      <c r="A341" s="151">
        <v>4619</v>
      </c>
      <c r="B341" s="43" t="s">
        <v>548</v>
      </c>
      <c r="C341" s="44"/>
      <c r="D341" s="44"/>
      <c r="E341" s="44"/>
      <c r="F341" s="44"/>
      <c r="G341" s="44"/>
      <c r="H341" s="45"/>
    </row>
    <row r="342" spans="1:8" ht="15" customHeight="1" x14ac:dyDescent="0.2">
      <c r="A342" s="151">
        <v>4621</v>
      </c>
      <c r="B342" s="43" t="s">
        <v>550</v>
      </c>
      <c r="C342" s="44"/>
      <c r="D342" s="44"/>
      <c r="E342" s="44"/>
      <c r="F342" s="44"/>
      <c r="G342" s="44"/>
      <c r="H342" s="45"/>
    </row>
    <row r="343" spans="1:8" ht="15" customHeight="1" x14ac:dyDescent="0.2">
      <c r="A343" s="151">
        <v>4622</v>
      </c>
      <c r="B343" s="43" t="s">
        <v>308</v>
      </c>
      <c r="C343" s="44"/>
      <c r="D343" s="44"/>
      <c r="E343" s="44"/>
      <c r="F343" s="44"/>
      <c r="G343" s="44"/>
      <c r="H343" s="45"/>
    </row>
    <row r="344" spans="1:8" ht="15" customHeight="1" x14ac:dyDescent="0.2">
      <c r="A344" s="151">
        <v>4623</v>
      </c>
      <c r="B344" s="43" t="s">
        <v>309</v>
      </c>
      <c r="C344" s="44"/>
      <c r="D344" s="44"/>
      <c r="E344" s="44"/>
      <c r="F344" s="44"/>
      <c r="G344" s="44"/>
      <c r="H344" s="45"/>
    </row>
    <row r="345" spans="1:8" ht="15" customHeight="1" x14ac:dyDescent="0.2">
      <c r="A345" s="151">
        <v>4624</v>
      </c>
      <c r="B345" s="43" t="s">
        <v>1683</v>
      </c>
      <c r="C345" s="44"/>
      <c r="D345" s="44"/>
      <c r="E345" s="44"/>
      <c r="F345" s="44"/>
      <c r="G345" s="44"/>
      <c r="H345" s="45"/>
    </row>
    <row r="346" spans="1:8" ht="15" customHeight="1" x14ac:dyDescent="0.2">
      <c r="A346" s="151">
        <v>4631</v>
      </c>
      <c r="B346" s="43" t="s">
        <v>1685</v>
      </c>
      <c r="C346" s="44"/>
      <c r="D346" s="44"/>
      <c r="E346" s="44"/>
      <c r="F346" s="44"/>
      <c r="G346" s="44"/>
      <c r="H346" s="45"/>
    </row>
    <row r="347" spans="1:8" ht="15" customHeight="1" x14ac:dyDescent="0.2">
      <c r="A347" s="151">
        <v>4632</v>
      </c>
      <c r="B347" s="43" t="s">
        <v>1687</v>
      </c>
      <c r="C347" s="44"/>
      <c r="D347" s="44"/>
      <c r="E347" s="44"/>
      <c r="F347" s="44"/>
      <c r="G347" s="44"/>
      <c r="H347" s="45"/>
    </row>
    <row r="348" spans="1:8" ht="15" customHeight="1" x14ac:dyDescent="0.2">
      <c r="A348" s="151">
        <v>4633</v>
      </c>
      <c r="B348" s="43" t="s">
        <v>1689</v>
      </c>
      <c r="C348" s="44"/>
      <c r="D348" s="44"/>
      <c r="E348" s="44"/>
      <c r="F348" s="44"/>
      <c r="G348" s="44"/>
      <c r="H348" s="45"/>
    </row>
    <row r="349" spans="1:8" ht="15" customHeight="1" x14ac:dyDescent="0.2">
      <c r="A349" s="151">
        <v>4634</v>
      </c>
      <c r="B349" s="43" t="s">
        <v>1691</v>
      </c>
      <c r="C349" s="44"/>
      <c r="D349" s="44"/>
      <c r="E349" s="44"/>
      <c r="F349" s="44"/>
      <c r="G349" s="44"/>
      <c r="H349" s="45"/>
    </row>
    <row r="350" spans="1:8" ht="15" customHeight="1" x14ac:dyDescent="0.2">
      <c r="A350" s="151">
        <v>4635</v>
      </c>
      <c r="B350" s="43" t="s">
        <v>1693</v>
      </c>
      <c r="C350" s="44"/>
      <c r="D350" s="44"/>
      <c r="E350" s="44"/>
      <c r="F350" s="44"/>
      <c r="G350" s="44"/>
      <c r="H350" s="45"/>
    </row>
    <row r="351" spans="1:8" ht="15" customHeight="1" x14ac:dyDescent="0.2">
      <c r="A351" s="151">
        <v>4636</v>
      </c>
      <c r="B351" s="43" t="s">
        <v>1695</v>
      </c>
      <c r="C351" s="44"/>
      <c r="D351" s="44"/>
      <c r="E351" s="44"/>
      <c r="F351" s="44"/>
      <c r="G351" s="44"/>
      <c r="H351" s="45"/>
    </row>
    <row r="352" spans="1:8" ht="15" customHeight="1" x14ac:dyDescent="0.2">
      <c r="A352" s="151">
        <v>4637</v>
      </c>
      <c r="B352" s="43" t="s">
        <v>1697</v>
      </c>
      <c r="C352" s="44"/>
      <c r="D352" s="44"/>
      <c r="E352" s="44"/>
      <c r="F352" s="44"/>
      <c r="G352" s="44"/>
      <c r="H352" s="45"/>
    </row>
    <row r="353" spans="1:8" ht="15" customHeight="1" x14ac:dyDescent="0.2">
      <c r="A353" s="151">
        <v>4638</v>
      </c>
      <c r="B353" s="43" t="s">
        <v>1699</v>
      </c>
      <c r="C353" s="44"/>
      <c r="D353" s="44"/>
      <c r="E353" s="44"/>
      <c r="F353" s="44"/>
      <c r="G353" s="44"/>
      <c r="H353" s="45"/>
    </row>
    <row r="354" spans="1:8" ht="15" customHeight="1" x14ac:dyDescent="0.2">
      <c r="A354" s="151">
        <v>4639</v>
      </c>
      <c r="B354" s="43" t="s">
        <v>1701</v>
      </c>
      <c r="C354" s="44"/>
      <c r="D354" s="44"/>
      <c r="E354" s="44"/>
      <c r="F354" s="44"/>
      <c r="G354" s="44"/>
      <c r="H354" s="45"/>
    </row>
    <row r="355" spans="1:8" ht="15" customHeight="1" x14ac:dyDescent="0.2">
      <c r="A355" s="151">
        <v>4641</v>
      </c>
      <c r="B355" s="43" t="s">
        <v>317</v>
      </c>
      <c r="C355" s="44"/>
      <c r="D355" s="44"/>
      <c r="E355" s="44"/>
      <c r="F355" s="44"/>
      <c r="G355" s="44"/>
      <c r="H355" s="45"/>
    </row>
    <row r="356" spans="1:8" ht="15" customHeight="1" x14ac:dyDescent="0.2">
      <c r="A356" s="151">
        <v>4642</v>
      </c>
      <c r="B356" s="43" t="s">
        <v>1704</v>
      </c>
      <c r="C356" s="44"/>
      <c r="D356" s="44"/>
      <c r="E356" s="44"/>
      <c r="F356" s="44"/>
      <c r="G356" s="44"/>
      <c r="H356" s="45"/>
    </row>
    <row r="357" spans="1:8" ht="15" customHeight="1" x14ac:dyDescent="0.2">
      <c r="A357" s="151">
        <v>4643</v>
      </c>
      <c r="B357" s="43" t="s">
        <v>1706</v>
      </c>
      <c r="C357" s="44"/>
      <c r="D357" s="44"/>
      <c r="E357" s="44"/>
      <c r="F357" s="44"/>
      <c r="G357" s="44"/>
      <c r="H357" s="45"/>
    </row>
    <row r="358" spans="1:8" ht="15" customHeight="1" x14ac:dyDescent="0.2">
      <c r="A358" s="151">
        <v>4644</v>
      </c>
      <c r="B358" s="43" t="s">
        <v>1708</v>
      </c>
      <c r="C358" s="44"/>
      <c r="D358" s="44"/>
      <c r="E358" s="44"/>
      <c r="F358" s="44"/>
      <c r="G358" s="44"/>
      <c r="H358" s="45"/>
    </row>
    <row r="359" spans="1:8" ht="15" customHeight="1" x14ac:dyDescent="0.2">
      <c r="A359" s="151">
        <v>4645</v>
      </c>
      <c r="B359" s="43" t="s">
        <v>318</v>
      </c>
      <c r="C359" s="44"/>
      <c r="D359" s="44"/>
      <c r="E359" s="44"/>
      <c r="F359" s="44"/>
      <c r="G359" s="44"/>
      <c r="H359" s="45"/>
    </row>
    <row r="360" spans="1:8" ht="15" customHeight="1" x14ac:dyDescent="0.2">
      <c r="A360" s="151">
        <v>4646</v>
      </c>
      <c r="B360" s="43" t="s">
        <v>1711</v>
      </c>
      <c r="C360" s="44"/>
      <c r="D360" s="44"/>
      <c r="E360" s="44"/>
      <c r="F360" s="44"/>
      <c r="G360" s="44"/>
      <c r="H360" s="45"/>
    </row>
    <row r="361" spans="1:8" ht="15" customHeight="1" x14ac:dyDescent="0.2">
      <c r="A361" s="151">
        <v>4647</v>
      </c>
      <c r="B361" s="43" t="s">
        <v>1713</v>
      </c>
      <c r="C361" s="44"/>
      <c r="D361" s="44"/>
      <c r="E361" s="44"/>
      <c r="F361" s="44"/>
      <c r="G361" s="44"/>
      <c r="H361" s="45"/>
    </row>
    <row r="362" spans="1:8" ht="15" customHeight="1" x14ac:dyDescent="0.2">
      <c r="A362" s="151">
        <v>4648</v>
      </c>
      <c r="B362" s="43" t="s">
        <v>1715</v>
      </c>
      <c r="C362" s="44"/>
      <c r="D362" s="44"/>
      <c r="E362" s="44"/>
      <c r="F362" s="44"/>
      <c r="G362" s="44"/>
      <c r="H362" s="45"/>
    </row>
    <row r="363" spans="1:8" ht="15" customHeight="1" x14ac:dyDescent="0.2">
      <c r="A363" s="151">
        <v>4649</v>
      </c>
      <c r="B363" s="43" t="s">
        <v>1717</v>
      </c>
      <c r="C363" s="44"/>
      <c r="D363" s="44"/>
      <c r="E363" s="44"/>
      <c r="F363" s="44"/>
      <c r="G363" s="44"/>
      <c r="H363" s="45"/>
    </row>
    <row r="364" spans="1:8" ht="15" customHeight="1" x14ac:dyDescent="0.2">
      <c r="A364" s="151">
        <v>4651</v>
      </c>
      <c r="B364" s="43" t="s">
        <v>1719</v>
      </c>
      <c r="C364" s="44"/>
      <c r="D364" s="44"/>
      <c r="E364" s="44"/>
      <c r="F364" s="44"/>
      <c r="G364" s="44"/>
      <c r="H364" s="45"/>
    </row>
    <row r="365" spans="1:8" ht="15" customHeight="1" x14ac:dyDescent="0.2">
      <c r="A365" s="151">
        <v>4652</v>
      </c>
      <c r="B365" s="43" t="s">
        <v>1721</v>
      </c>
      <c r="C365" s="44"/>
      <c r="D365" s="44"/>
      <c r="E365" s="44"/>
      <c r="F365" s="44"/>
      <c r="G365" s="44"/>
      <c r="H365" s="45"/>
    </row>
    <row r="366" spans="1:8" ht="15" customHeight="1" x14ac:dyDescent="0.2">
      <c r="A366" s="151">
        <v>4661</v>
      </c>
      <c r="B366" s="43" t="s">
        <v>1723</v>
      </c>
      <c r="C366" s="44"/>
      <c r="D366" s="44"/>
      <c r="E366" s="44"/>
      <c r="F366" s="44"/>
      <c r="G366" s="44"/>
      <c r="H366" s="45"/>
    </row>
    <row r="367" spans="1:8" ht="15" customHeight="1" x14ac:dyDescent="0.2">
      <c r="A367" s="151">
        <v>4662</v>
      </c>
      <c r="B367" s="43" t="s">
        <v>772</v>
      </c>
      <c r="C367" s="44"/>
      <c r="D367" s="44"/>
      <c r="E367" s="44"/>
      <c r="F367" s="44"/>
      <c r="G367" s="44"/>
      <c r="H367" s="45"/>
    </row>
    <row r="368" spans="1:8" ht="15" customHeight="1" x14ac:dyDescent="0.2">
      <c r="A368" s="151">
        <v>4663</v>
      </c>
      <c r="B368" s="43" t="s">
        <v>773</v>
      </c>
      <c r="C368" s="44"/>
      <c r="D368" s="44"/>
      <c r="E368" s="44"/>
      <c r="F368" s="44"/>
      <c r="G368" s="44"/>
      <c r="H368" s="45"/>
    </row>
    <row r="369" spans="1:8" ht="15" customHeight="1" x14ac:dyDescent="0.2">
      <c r="A369" s="151">
        <v>4664</v>
      </c>
      <c r="B369" s="43" t="s">
        <v>1727</v>
      </c>
      <c r="C369" s="44"/>
      <c r="D369" s="44"/>
      <c r="E369" s="44"/>
      <c r="F369" s="44"/>
      <c r="G369" s="44"/>
      <c r="H369" s="45"/>
    </row>
    <row r="370" spans="1:8" ht="15" customHeight="1" x14ac:dyDescent="0.2">
      <c r="A370" s="151">
        <v>4665</v>
      </c>
      <c r="B370" s="43" t="s">
        <v>1729</v>
      </c>
      <c r="C370" s="44"/>
      <c r="D370" s="44"/>
      <c r="E370" s="44"/>
      <c r="F370" s="44"/>
      <c r="G370" s="44"/>
      <c r="H370" s="45"/>
    </row>
    <row r="371" spans="1:8" ht="15" customHeight="1" x14ac:dyDescent="0.2">
      <c r="A371" s="151">
        <v>4666</v>
      </c>
      <c r="B371" s="43" t="s">
        <v>774</v>
      </c>
      <c r="C371" s="44"/>
      <c r="D371" s="44"/>
      <c r="E371" s="44"/>
      <c r="F371" s="44"/>
      <c r="G371" s="44"/>
      <c r="H371" s="45"/>
    </row>
    <row r="372" spans="1:8" ht="15" customHeight="1" x14ac:dyDescent="0.2">
      <c r="A372" s="151">
        <v>4669</v>
      </c>
      <c r="B372" s="43" t="s">
        <v>1732</v>
      </c>
      <c r="C372" s="44"/>
      <c r="D372" s="44"/>
      <c r="E372" s="44"/>
      <c r="F372" s="44"/>
      <c r="G372" s="44"/>
      <c r="H372" s="45"/>
    </row>
    <row r="373" spans="1:8" ht="15" customHeight="1" x14ac:dyDescent="0.2">
      <c r="A373" s="151">
        <v>4671</v>
      </c>
      <c r="B373" s="43" t="s">
        <v>1734</v>
      </c>
      <c r="C373" s="44"/>
      <c r="D373" s="44"/>
      <c r="E373" s="44"/>
      <c r="F373" s="44"/>
      <c r="G373" s="44"/>
      <c r="H373" s="45"/>
    </row>
    <row r="374" spans="1:8" ht="15" customHeight="1" x14ac:dyDescent="0.2">
      <c r="A374" s="151">
        <v>4672</v>
      </c>
      <c r="B374" s="43" t="s">
        <v>1736</v>
      </c>
      <c r="C374" s="44"/>
      <c r="D374" s="44"/>
      <c r="E374" s="44"/>
      <c r="F374" s="44"/>
      <c r="G374" s="44"/>
      <c r="H374" s="45"/>
    </row>
    <row r="375" spans="1:8" ht="15" customHeight="1" x14ac:dyDescent="0.2">
      <c r="A375" s="151">
        <v>4673</v>
      </c>
      <c r="B375" s="43" t="s">
        <v>1738</v>
      </c>
      <c r="C375" s="44"/>
      <c r="D375" s="44"/>
      <c r="E375" s="44"/>
      <c r="F375" s="44"/>
      <c r="G375" s="44"/>
      <c r="H375" s="45"/>
    </row>
    <row r="376" spans="1:8" ht="15" customHeight="1" x14ac:dyDescent="0.2">
      <c r="A376" s="151">
        <v>4674</v>
      </c>
      <c r="B376" s="43" t="s">
        <v>1742</v>
      </c>
      <c r="C376" s="44"/>
      <c r="D376" s="44"/>
      <c r="E376" s="44"/>
      <c r="F376" s="44"/>
      <c r="G376" s="44"/>
      <c r="H376" s="45"/>
    </row>
    <row r="377" spans="1:8" ht="15" customHeight="1" x14ac:dyDescent="0.2">
      <c r="A377" s="151">
        <v>4675</v>
      </c>
      <c r="B377" s="43" t="s">
        <v>770</v>
      </c>
      <c r="C377" s="44"/>
      <c r="D377" s="44"/>
      <c r="E377" s="44"/>
      <c r="F377" s="44"/>
      <c r="G377" s="44"/>
      <c r="H377" s="45"/>
    </row>
    <row r="378" spans="1:8" ht="15" customHeight="1" x14ac:dyDescent="0.2">
      <c r="A378" s="151">
        <v>4676</v>
      </c>
      <c r="B378" s="43" t="s">
        <v>771</v>
      </c>
      <c r="C378" s="44"/>
      <c r="D378" s="44"/>
      <c r="E378" s="44"/>
      <c r="F378" s="44"/>
      <c r="G378" s="44"/>
      <c r="H378" s="45"/>
    </row>
    <row r="379" spans="1:8" ht="15" customHeight="1" x14ac:dyDescent="0.2">
      <c r="A379" s="151">
        <v>4677</v>
      </c>
      <c r="B379" s="43" t="s">
        <v>1746</v>
      </c>
      <c r="C379" s="44"/>
      <c r="D379" s="44"/>
      <c r="E379" s="44"/>
      <c r="F379" s="44"/>
      <c r="G379" s="44"/>
      <c r="H379" s="45"/>
    </row>
    <row r="380" spans="1:8" ht="15" customHeight="1" x14ac:dyDescent="0.2">
      <c r="A380" s="151">
        <v>4690</v>
      </c>
      <c r="B380" s="43" t="s">
        <v>1748</v>
      </c>
      <c r="C380" s="44"/>
      <c r="D380" s="44"/>
      <c r="E380" s="44"/>
      <c r="F380" s="44"/>
      <c r="G380" s="44"/>
      <c r="H380" s="45"/>
    </row>
    <row r="381" spans="1:8" ht="15" customHeight="1" x14ac:dyDescent="0.2">
      <c r="A381" s="151">
        <v>4711</v>
      </c>
      <c r="B381" s="43" t="s">
        <v>1750</v>
      </c>
      <c r="C381" s="44"/>
      <c r="D381" s="44"/>
      <c r="E381" s="44"/>
      <c r="F381" s="44"/>
      <c r="G381" s="44"/>
      <c r="H381" s="45"/>
    </row>
    <row r="382" spans="1:8" ht="15" customHeight="1" x14ac:dyDescent="0.2">
      <c r="A382" s="151">
        <v>4719</v>
      </c>
      <c r="B382" s="43" t="s">
        <v>1752</v>
      </c>
      <c r="C382" s="44"/>
      <c r="D382" s="44"/>
      <c r="E382" s="44"/>
      <c r="F382" s="44"/>
      <c r="G382" s="44"/>
      <c r="H382" s="45"/>
    </row>
    <row r="383" spans="1:8" ht="15" customHeight="1" x14ac:dyDescent="0.2">
      <c r="A383" s="151">
        <v>4721</v>
      </c>
      <c r="B383" s="43" t="s">
        <v>1754</v>
      </c>
      <c r="C383" s="44"/>
      <c r="D383" s="44"/>
      <c r="E383" s="44"/>
      <c r="F383" s="44"/>
      <c r="G383" s="44"/>
      <c r="H383" s="45"/>
    </row>
    <row r="384" spans="1:8" ht="15" customHeight="1" x14ac:dyDescent="0.2">
      <c r="A384" s="151">
        <v>4722</v>
      </c>
      <c r="B384" s="43" t="s">
        <v>1756</v>
      </c>
      <c r="C384" s="44"/>
      <c r="D384" s="44"/>
      <c r="E384" s="44"/>
      <c r="F384" s="44"/>
      <c r="G384" s="44"/>
      <c r="H384" s="45"/>
    </row>
    <row r="385" spans="1:8" ht="15" customHeight="1" x14ac:dyDescent="0.2">
      <c r="A385" s="151">
        <v>4723</v>
      </c>
      <c r="B385" s="43" t="s">
        <v>1758</v>
      </c>
      <c r="C385" s="44"/>
      <c r="D385" s="44"/>
      <c r="E385" s="44"/>
      <c r="F385" s="44"/>
      <c r="G385" s="44"/>
      <c r="H385" s="45"/>
    </row>
    <row r="386" spans="1:8" ht="15" customHeight="1" x14ac:dyDescent="0.2">
      <c r="A386" s="151">
        <v>4724</v>
      </c>
      <c r="B386" s="43" t="s">
        <v>1760</v>
      </c>
      <c r="C386" s="44"/>
      <c r="D386" s="44"/>
      <c r="E386" s="44"/>
      <c r="F386" s="44"/>
      <c r="G386" s="44"/>
      <c r="H386" s="45"/>
    </row>
    <row r="387" spans="1:8" ht="15" customHeight="1" x14ac:dyDescent="0.2">
      <c r="A387" s="151">
        <v>4725</v>
      </c>
      <c r="B387" s="43" t="s">
        <v>1762</v>
      </c>
      <c r="C387" s="44"/>
      <c r="D387" s="44"/>
      <c r="E387" s="44"/>
      <c r="F387" s="44"/>
      <c r="G387" s="44"/>
      <c r="H387" s="45"/>
    </row>
    <row r="388" spans="1:8" ht="15" customHeight="1" x14ac:dyDescent="0.2">
      <c r="A388" s="151">
        <v>4726</v>
      </c>
      <c r="B388" s="43" t="s">
        <v>1764</v>
      </c>
      <c r="C388" s="44"/>
      <c r="D388" s="44"/>
      <c r="E388" s="44"/>
      <c r="F388" s="44"/>
      <c r="G388" s="44"/>
      <c r="H388" s="45"/>
    </row>
    <row r="389" spans="1:8" ht="15" customHeight="1" x14ac:dyDescent="0.2">
      <c r="A389" s="151">
        <v>4729</v>
      </c>
      <c r="B389" s="43" t="s">
        <v>1766</v>
      </c>
      <c r="C389" s="44"/>
      <c r="D389" s="44"/>
      <c r="E389" s="44"/>
      <c r="F389" s="44"/>
      <c r="G389" s="44"/>
      <c r="H389" s="45"/>
    </row>
    <row r="390" spans="1:8" ht="15" customHeight="1" x14ac:dyDescent="0.2">
      <c r="A390" s="151">
        <v>4730</v>
      </c>
      <c r="B390" s="43" t="s">
        <v>1768</v>
      </c>
      <c r="C390" s="44"/>
      <c r="D390" s="44"/>
      <c r="E390" s="44"/>
      <c r="F390" s="44"/>
      <c r="G390" s="44"/>
      <c r="H390" s="45"/>
    </row>
    <row r="391" spans="1:8" ht="15" customHeight="1" x14ac:dyDescent="0.2">
      <c r="A391" s="151">
        <v>4741</v>
      </c>
      <c r="B391" s="43" t="s">
        <v>1770</v>
      </c>
      <c r="C391" s="44"/>
      <c r="D391" s="44"/>
      <c r="E391" s="44"/>
      <c r="F391" s="44"/>
      <c r="G391" s="44"/>
      <c r="H391" s="45"/>
    </row>
    <row r="392" spans="1:8" ht="15" customHeight="1" x14ac:dyDescent="0.2">
      <c r="A392" s="151">
        <v>4742</v>
      </c>
      <c r="B392" s="43" t="s">
        <v>1772</v>
      </c>
      <c r="C392" s="44"/>
      <c r="D392" s="44"/>
      <c r="E392" s="44"/>
      <c r="F392" s="44"/>
      <c r="G392" s="44"/>
      <c r="H392" s="45"/>
    </row>
    <row r="393" spans="1:8" ht="15" customHeight="1" x14ac:dyDescent="0.2">
      <c r="A393" s="151">
        <v>4743</v>
      </c>
      <c r="B393" s="43" t="s">
        <v>1774</v>
      </c>
      <c r="C393" s="44"/>
      <c r="D393" s="44"/>
      <c r="E393" s="44"/>
      <c r="F393" s="44"/>
      <c r="G393" s="44"/>
      <c r="H393" s="45"/>
    </row>
    <row r="394" spans="1:8" ht="15" customHeight="1" x14ac:dyDescent="0.2">
      <c r="A394" s="151">
        <v>4751</v>
      </c>
      <c r="B394" s="43" t="s">
        <v>1776</v>
      </c>
      <c r="C394" s="44"/>
      <c r="D394" s="44"/>
      <c r="E394" s="44"/>
      <c r="F394" s="44"/>
      <c r="G394" s="44"/>
      <c r="H394" s="45"/>
    </row>
    <row r="395" spans="1:8" ht="15" customHeight="1" x14ac:dyDescent="0.2">
      <c r="A395" s="151">
        <v>4752</v>
      </c>
      <c r="B395" s="43" t="s">
        <v>1778</v>
      </c>
      <c r="C395" s="44"/>
      <c r="D395" s="44"/>
      <c r="E395" s="44"/>
      <c r="F395" s="44"/>
      <c r="G395" s="44"/>
      <c r="H395" s="45"/>
    </row>
    <row r="396" spans="1:8" ht="15" customHeight="1" x14ac:dyDescent="0.2">
      <c r="A396" s="151">
        <v>4753</v>
      </c>
      <c r="B396" s="43" t="s">
        <v>1780</v>
      </c>
      <c r="C396" s="44"/>
      <c r="D396" s="44"/>
      <c r="E396" s="44"/>
      <c r="F396" s="44"/>
      <c r="G396" s="44"/>
      <c r="H396" s="45"/>
    </row>
    <row r="397" spans="1:8" ht="15" customHeight="1" x14ac:dyDescent="0.2">
      <c r="A397" s="151">
        <v>4754</v>
      </c>
      <c r="B397" s="43" t="s">
        <v>1782</v>
      </c>
      <c r="C397" s="44"/>
      <c r="D397" s="44"/>
      <c r="E397" s="44"/>
      <c r="F397" s="44"/>
      <c r="G397" s="44"/>
      <c r="H397" s="45"/>
    </row>
    <row r="398" spans="1:8" ht="15" customHeight="1" x14ac:dyDescent="0.2">
      <c r="A398" s="151">
        <v>4759</v>
      </c>
      <c r="B398" s="43" t="s">
        <v>1784</v>
      </c>
      <c r="C398" s="44"/>
      <c r="D398" s="44"/>
      <c r="E398" s="44"/>
      <c r="F398" s="44"/>
      <c r="G398" s="44"/>
      <c r="H398" s="45"/>
    </row>
    <row r="399" spans="1:8" ht="15" customHeight="1" x14ac:dyDescent="0.2">
      <c r="A399" s="151">
        <v>4761</v>
      </c>
      <c r="B399" s="43" t="s">
        <v>1786</v>
      </c>
      <c r="C399" s="44"/>
      <c r="D399" s="44"/>
      <c r="E399" s="44"/>
      <c r="F399" s="44"/>
      <c r="G399" s="44"/>
      <c r="H399" s="45"/>
    </row>
    <row r="400" spans="1:8" ht="15" customHeight="1" x14ac:dyDescent="0.2">
      <c r="A400" s="151">
        <v>4762</v>
      </c>
      <c r="B400" s="43" t="s">
        <v>1788</v>
      </c>
      <c r="C400" s="44"/>
      <c r="D400" s="44"/>
      <c r="E400" s="44"/>
      <c r="F400" s="44"/>
      <c r="G400" s="44"/>
      <c r="H400" s="45"/>
    </row>
    <row r="401" spans="1:8" ht="15" customHeight="1" x14ac:dyDescent="0.2">
      <c r="A401" s="151">
        <v>4763</v>
      </c>
      <c r="B401" s="43" t="s">
        <v>1790</v>
      </c>
      <c r="C401" s="44"/>
      <c r="D401" s="44"/>
      <c r="E401" s="44"/>
      <c r="F401" s="44"/>
      <c r="G401" s="44"/>
      <c r="H401" s="45"/>
    </row>
    <row r="402" spans="1:8" ht="15" customHeight="1" x14ac:dyDescent="0.2">
      <c r="A402" s="151">
        <v>4764</v>
      </c>
      <c r="B402" s="43" t="s">
        <v>1792</v>
      </c>
      <c r="C402" s="44"/>
      <c r="D402" s="44"/>
      <c r="E402" s="44"/>
      <c r="F402" s="44"/>
      <c r="G402" s="44"/>
      <c r="H402" s="45"/>
    </row>
    <row r="403" spans="1:8" ht="15" customHeight="1" x14ac:dyDescent="0.2">
      <c r="A403" s="151">
        <v>4765</v>
      </c>
      <c r="B403" s="43" t="s">
        <v>1794</v>
      </c>
      <c r="C403" s="44"/>
      <c r="D403" s="44"/>
      <c r="E403" s="44"/>
      <c r="F403" s="44"/>
      <c r="G403" s="44"/>
      <c r="H403" s="45"/>
    </row>
    <row r="404" spans="1:8" ht="15" customHeight="1" x14ac:dyDescent="0.2">
      <c r="A404" s="151">
        <v>4771</v>
      </c>
      <c r="B404" s="43" t="s">
        <v>1796</v>
      </c>
      <c r="C404" s="44"/>
      <c r="D404" s="44"/>
      <c r="E404" s="44"/>
      <c r="F404" s="44"/>
      <c r="G404" s="44"/>
      <c r="H404" s="45"/>
    </row>
    <row r="405" spans="1:8" ht="15" customHeight="1" x14ac:dyDescent="0.2">
      <c r="A405" s="151">
        <v>4772</v>
      </c>
      <c r="B405" s="43" t="s">
        <v>1798</v>
      </c>
      <c r="C405" s="44"/>
      <c r="D405" s="44"/>
      <c r="E405" s="44"/>
      <c r="F405" s="44"/>
      <c r="G405" s="44"/>
      <c r="H405" s="45"/>
    </row>
    <row r="406" spans="1:8" ht="15" customHeight="1" x14ac:dyDescent="0.2">
      <c r="A406" s="151">
        <v>4773</v>
      </c>
      <c r="B406" s="43" t="s">
        <v>1800</v>
      </c>
      <c r="C406" s="44"/>
      <c r="D406" s="44"/>
      <c r="E406" s="44"/>
      <c r="F406" s="44"/>
      <c r="G406" s="44"/>
      <c r="H406" s="45"/>
    </row>
    <row r="407" spans="1:8" ht="15" customHeight="1" x14ac:dyDescent="0.2">
      <c r="A407" s="151">
        <v>4774</v>
      </c>
      <c r="B407" s="43" t="s">
        <v>1802</v>
      </c>
      <c r="C407" s="44"/>
      <c r="D407" s="44"/>
      <c r="E407" s="44"/>
      <c r="F407" s="44"/>
      <c r="G407" s="44"/>
      <c r="H407" s="45"/>
    </row>
    <row r="408" spans="1:8" ht="15" customHeight="1" x14ac:dyDescent="0.2">
      <c r="A408" s="151">
        <v>4775</v>
      </c>
      <c r="B408" s="43" t="s">
        <v>1804</v>
      </c>
      <c r="C408" s="44"/>
      <c r="D408" s="44"/>
      <c r="E408" s="44"/>
      <c r="F408" s="44"/>
      <c r="G408" s="44"/>
      <c r="H408" s="45"/>
    </row>
    <row r="409" spans="1:8" ht="15" customHeight="1" x14ac:dyDescent="0.2">
      <c r="A409" s="151">
        <v>4776</v>
      </c>
      <c r="B409" s="43" t="s">
        <v>1806</v>
      </c>
      <c r="C409" s="44"/>
      <c r="D409" s="44"/>
      <c r="E409" s="44"/>
      <c r="F409" s="44"/>
      <c r="G409" s="44"/>
      <c r="H409" s="45"/>
    </row>
    <row r="410" spans="1:8" ht="15" customHeight="1" x14ac:dyDescent="0.2">
      <c r="A410" s="151">
        <v>4777</v>
      </c>
      <c r="B410" s="43" t="s">
        <v>1808</v>
      </c>
      <c r="C410" s="44"/>
      <c r="D410" s="44"/>
      <c r="E410" s="44"/>
      <c r="F410" s="44"/>
      <c r="G410" s="44"/>
      <c r="H410" s="45"/>
    </row>
    <row r="411" spans="1:8" ht="15" customHeight="1" x14ac:dyDescent="0.2">
      <c r="A411" s="151">
        <v>4778</v>
      </c>
      <c r="B411" s="43" t="s">
        <v>1810</v>
      </c>
      <c r="C411" s="44"/>
      <c r="D411" s="44"/>
      <c r="E411" s="44"/>
      <c r="F411" s="44"/>
      <c r="G411" s="44"/>
      <c r="H411" s="45"/>
    </row>
    <row r="412" spans="1:8" ht="15" customHeight="1" x14ac:dyDescent="0.2">
      <c r="A412" s="151">
        <v>4779</v>
      </c>
      <c r="B412" s="43" t="s">
        <v>1812</v>
      </c>
      <c r="C412" s="44"/>
      <c r="D412" s="44"/>
      <c r="E412" s="44"/>
      <c r="F412" s="44"/>
      <c r="G412" s="44"/>
      <c r="H412" s="45"/>
    </row>
    <row r="413" spans="1:8" ht="15" customHeight="1" x14ac:dyDescent="0.2">
      <c r="A413" s="151">
        <v>4781</v>
      </c>
      <c r="B413" s="43" t="s">
        <v>1814</v>
      </c>
      <c r="C413" s="44"/>
      <c r="D413" s="44"/>
      <c r="E413" s="44"/>
      <c r="F413" s="44"/>
      <c r="G413" s="44"/>
      <c r="H413" s="45"/>
    </row>
    <row r="414" spans="1:8" ht="15" customHeight="1" x14ac:dyDescent="0.2">
      <c r="A414" s="151">
        <v>4782</v>
      </c>
      <c r="B414" s="43" t="s">
        <v>1816</v>
      </c>
      <c r="C414" s="44"/>
      <c r="D414" s="44"/>
      <c r="E414" s="44"/>
      <c r="F414" s="44"/>
      <c r="G414" s="44"/>
      <c r="H414" s="45"/>
    </row>
    <row r="415" spans="1:8" ht="15" customHeight="1" x14ac:dyDescent="0.2">
      <c r="A415" s="151">
        <v>4789</v>
      </c>
      <c r="B415" s="43" t="s">
        <v>1818</v>
      </c>
      <c r="C415" s="44"/>
      <c r="D415" s="44"/>
      <c r="E415" s="44"/>
      <c r="F415" s="44"/>
      <c r="G415" s="44"/>
      <c r="H415" s="45"/>
    </row>
    <row r="416" spans="1:8" ht="15" customHeight="1" x14ac:dyDescent="0.2">
      <c r="A416" s="151">
        <v>4791</v>
      </c>
      <c r="B416" s="43" t="s">
        <v>1820</v>
      </c>
      <c r="C416" s="44"/>
      <c r="D416" s="44"/>
      <c r="E416" s="44"/>
      <c r="F416" s="44"/>
      <c r="G416" s="44"/>
      <c r="H416" s="45"/>
    </row>
    <row r="417" spans="1:8" ht="15" customHeight="1" x14ac:dyDescent="0.2">
      <c r="A417" s="151">
        <v>4799</v>
      </c>
      <c r="B417" s="43" t="s">
        <v>1822</v>
      </c>
      <c r="C417" s="44"/>
      <c r="D417" s="44"/>
      <c r="E417" s="44"/>
      <c r="F417" s="44"/>
      <c r="G417" s="44"/>
      <c r="H417" s="45"/>
    </row>
    <row r="418" spans="1:8" ht="15" customHeight="1" x14ac:dyDescent="0.2">
      <c r="A418" s="151">
        <v>4910</v>
      </c>
      <c r="B418" s="43" t="s">
        <v>1824</v>
      </c>
      <c r="C418" s="44"/>
      <c r="D418" s="44"/>
      <c r="E418" s="44"/>
      <c r="F418" s="44"/>
      <c r="G418" s="44"/>
      <c r="H418" s="45"/>
    </row>
    <row r="419" spans="1:8" ht="15" customHeight="1" x14ac:dyDescent="0.2">
      <c r="A419" s="151">
        <v>4920</v>
      </c>
      <c r="B419" s="43" t="s">
        <v>1826</v>
      </c>
      <c r="C419" s="44"/>
      <c r="D419" s="44"/>
      <c r="E419" s="44"/>
      <c r="F419" s="44"/>
      <c r="G419" s="44"/>
      <c r="H419" s="45"/>
    </row>
    <row r="420" spans="1:8" ht="15" customHeight="1" x14ac:dyDescent="0.2">
      <c r="A420" s="151">
        <v>4931</v>
      </c>
      <c r="B420" s="43" t="s">
        <v>1828</v>
      </c>
      <c r="C420" s="44"/>
      <c r="D420" s="44"/>
      <c r="E420" s="44"/>
      <c r="F420" s="44"/>
      <c r="G420" s="44"/>
      <c r="H420" s="45"/>
    </row>
    <row r="421" spans="1:8" ht="15" customHeight="1" x14ac:dyDescent="0.2">
      <c r="A421" s="151">
        <v>4932</v>
      </c>
      <c r="B421" s="43" t="s">
        <v>1830</v>
      </c>
      <c r="C421" s="44"/>
      <c r="D421" s="44"/>
      <c r="E421" s="44"/>
      <c r="F421" s="44"/>
      <c r="G421" s="44"/>
      <c r="H421" s="45"/>
    </row>
    <row r="422" spans="1:8" ht="15" customHeight="1" x14ac:dyDescent="0.2">
      <c r="A422" s="151">
        <v>4939</v>
      </c>
      <c r="B422" s="43" t="s">
        <v>1832</v>
      </c>
      <c r="C422" s="44"/>
      <c r="D422" s="44"/>
      <c r="E422" s="44"/>
      <c r="F422" s="44"/>
      <c r="G422" s="44"/>
      <c r="H422" s="45"/>
    </row>
    <row r="423" spans="1:8" ht="15" customHeight="1" x14ac:dyDescent="0.2">
      <c r="A423" s="151">
        <v>4941</v>
      </c>
      <c r="B423" s="43" t="s">
        <v>777</v>
      </c>
      <c r="C423" s="44"/>
      <c r="D423" s="44"/>
      <c r="E423" s="44"/>
      <c r="F423" s="44"/>
      <c r="G423" s="44"/>
      <c r="H423" s="45"/>
    </row>
    <row r="424" spans="1:8" ht="15" customHeight="1" x14ac:dyDescent="0.2">
      <c r="A424" s="151">
        <v>4942</v>
      </c>
      <c r="B424" s="43" t="s">
        <v>1835</v>
      </c>
      <c r="C424" s="44"/>
      <c r="D424" s="44"/>
      <c r="E424" s="44"/>
      <c r="F424" s="44"/>
      <c r="G424" s="44"/>
      <c r="H424" s="45"/>
    </row>
    <row r="425" spans="1:8" ht="15" customHeight="1" x14ac:dyDescent="0.2">
      <c r="A425" s="151">
        <v>4950</v>
      </c>
      <c r="B425" s="43" t="s">
        <v>778</v>
      </c>
      <c r="C425" s="44"/>
      <c r="D425" s="44"/>
      <c r="E425" s="44"/>
      <c r="F425" s="44"/>
      <c r="G425" s="44"/>
      <c r="H425" s="45"/>
    </row>
    <row r="426" spans="1:8" ht="15" customHeight="1" x14ac:dyDescent="0.2">
      <c r="A426" s="151">
        <v>5010</v>
      </c>
      <c r="B426" s="43" t="s">
        <v>779</v>
      </c>
      <c r="C426" s="44"/>
      <c r="D426" s="44"/>
      <c r="E426" s="44"/>
      <c r="F426" s="44"/>
      <c r="G426" s="44"/>
      <c r="H426" s="45"/>
    </row>
    <row r="427" spans="1:8" ht="15" customHeight="1" x14ac:dyDescent="0.2">
      <c r="A427" s="151">
        <v>5020</v>
      </c>
      <c r="B427" s="43" t="s">
        <v>780</v>
      </c>
      <c r="C427" s="44"/>
      <c r="D427" s="44"/>
      <c r="E427" s="44"/>
      <c r="F427" s="44"/>
      <c r="G427" s="44"/>
      <c r="H427" s="45"/>
    </row>
    <row r="428" spans="1:8" ht="15" customHeight="1" x14ac:dyDescent="0.2">
      <c r="A428" s="151">
        <v>5030</v>
      </c>
      <c r="B428" s="43" t="s">
        <v>1840</v>
      </c>
      <c r="C428" s="44"/>
      <c r="D428" s="44"/>
      <c r="E428" s="44"/>
      <c r="F428" s="44"/>
      <c r="G428" s="44"/>
      <c r="H428" s="45"/>
    </row>
    <row r="429" spans="1:8" ht="15" customHeight="1" x14ac:dyDescent="0.2">
      <c r="A429" s="151">
        <v>5040</v>
      </c>
      <c r="B429" s="43" t="s">
        <v>1842</v>
      </c>
      <c r="C429" s="44"/>
      <c r="D429" s="44"/>
      <c r="E429" s="44"/>
      <c r="F429" s="44"/>
      <c r="G429" s="44"/>
      <c r="H429" s="45"/>
    </row>
    <row r="430" spans="1:8" ht="15" customHeight="1" x14ac:dyDescent="0.2">
      <c r="A430" s="151">
        <v>5110</v>
      </c>
      <c r="B430" s="43" t="s">
        <v>1844</v>
      </c>
      <c r="C430" s="44"/>
      <c r="D430" s="44"/>
      <c r="E430" s="44"/>
      <c r="F430" s="44"/>
      <c r="G430" s="44"/>
      <c r="H430" s="45"/>
    </row>
    <row r="431" spans="1:8" ht="15" customHeight="1" x14ac:dyDescent="0.2">
      <c r="A431" s="151">
        <v>5121</v>
      </c>
      <c r="B431" s="43" t="s">
        <v>1846</v>
      </c>
      <c r="C431" s="44"/>
      <c r="D431" s="44"/>
      <c r="E431" s="44"/>
      <c r="F431" s="44"/>
      <c r="G431" s="44"/>
      <c r="H431" s="45"/>
    </row>
    <row r="432" spans="1:8" ht="15" customHeight="1" x14ac:dyDescent="0.2">
      <c r="A432" s="151">
        <v>5122</v>
      </c>
      <c r="B432" s="43" t="s">
        <v>781</v>
      </c>
      <c r="C432" s="44"/>
      <c r="D432" s="44"/>
      <c r="E432" s="44"/>
      <c r="F432" s="44"/>
      <c r="G432" s="44"/>
      <c r="H432" s="45"/>
    </row>
    <row r="433" spans="1:8" ht="15" customHeight="1" x14ac:dyDescent="0.2">
      <c r="A433" s="151">
        <v>5210</v>
      </c>
      <c r="B433" s="43" t="s">
        <v>783</v>
      </c>
      <c r="C433" s="44"/>
      <c r="D433" s="44"/>
      <c r="E433" s="44"/>
      <c r="F433" s="44"/>
      <c r="G433" s="44"/>
      <c r="H433" s="45"/>
    </row>
    <row r="434" spans="1:8" ht="15" customHeight="1" x14ac:dyDescent="0.2">
      <c r="A434" s="151">
        <v>5221</v>
      </c>
      <c r="B434" s="43" t="s">
        <v>1850</v>
      </c>
      <c r="C434" s="44"/>
      <c r="D434" s="44"/>
      <c r="E434" s="44"/>
      <c r="F434" s="44"/>
      <c r="G434" s="44"/>
      <c r="H434" s="45"/>
    </row>
    <row r="435" spans="1:8" ht="15" customHeight="1" x14ac:dyDescent="0.2">
      <c r="A435" s="151">
        <v>5222</v>
      </c>
      <c r="B435" s="43" t="s">
        <v>1852</v>
      </c>
      <c r="C435" s="44"/>
      <c r="D435" s="44"/>
      <c r="E435" s="44"/>
      <c r="F435" s="44"/>
      <c r="G435" s="44"/>
      <c r="H435" s="45"/>
    </row>
    <row r="436" spans="1:8" ht="15" customHeight="1" x14ac:dyDescent="0.2">
      <c r="A436" s="151">
        <v>5223</v>
      </c>
      <c r="B436" s="43" t="s">
        <v>1854</v>
      </c>
      <c r="C436" s="44"/>
      <c r="D436" s="44"/>
      <c r="E436" s="44"/>
      <c r="F436" s="44"/>
      <c r="G436" s="44"/>
      <c r="H436" s="45"/>
    </row>
    <row r="437" spans="1:8" ht="15" customHeight="1" x14ac:dyDescent="0.2">
      <c r="A437" s="151">
        <v>5224</v>
      </c>
      <c r="B437" s="43" t="s">
        <v>1856</v>
      </c>
      <c r="C437" s="44"/>
      <c r="D437" s="44"/>
      <c r="E437" s="44"/>
      <c r="F437" s="44"/>
      <c r="G437" s="44"/>
      <c r="H437" s="45"/>
    </row>
    <row r="438" spans="1:8" ht="15" customHeight="1" x14ac:dyDescent="0.2">
      <c r="A438" s="151">
        <v>5229</v>
      </c>
      <c r="B438" s="43" t="s">
        <v>1858</v>
      </c>
      <c r="C438" s="44"/>
      <c r="D438" s="44"/>
      <c r="E438" s="44"/>
      <c r="F438" s="44"/>
      <c r="G438" s="44"/>
      <c r="H438" s="45"/>
    </row>
    <row r="439" spans="1:8" ht="15" customHeight="1" x14ac:dyDescent="0.2">
      <c r="A439" s="151">
        <v>5310</v>
      </c>
      <c r="B439" s="43" t="s">
        <v>1860</v>
      </c>
      <c r="C439" s="44"/>
      <c r="D439" s="44"/>
      <c r="E439" s="44"/>
      <c r="F439" s="44"/>
      <c r="G439" s="44"/>
      <c r="H439" s="45"/>
    </row>
    <row r="440" spans="1:8" ht="15" customHeight="1" x14ac:dyDescent="0.2">
      <c r="A440" s="151">
        <v>5320</v>
      </c>
      <c r="B440" s="43" t="s">
        <v>1862</v>
      </c>
      <c r="C440" s="44"/>
      <c r="D440" s="44"/>
      <c r="E440" s="44"/>
      <c r="F440" s="44"/>
      <c r="G440" s="44"/>
      <c r="H440" s="45"/>
    </row>
    <row r="441" spans="1:8" ht="15" customHeight="1" x14ac:dyDescent="0.2">
      <c r="A441" s="151">
        <v>5510</v>
      </c>
      <c r="B441" s="43" t="s">
        <v>1864</v>
      </c>
      <c r="C441" s="44"/>
      <c r="D441" s="44"/>
      <c r="E441" s="44"/>
      <c r="F441" s="44"/>
      <c r="G441" s="44"/>
      <c r="H441" s="45"/>
    </row>
    <row r="442" spans="1:8" ht="15" customHeight="1" x14ac:dyDescent="0.2">
      <c r="A442" s="151">
        <v>5520</v>
      </c>
      <c r="B442" s="43" t="s">
        <v>1866</v>
      </c>
      <c r="C442" s="44"/>
      <c r="D442" s="44"/>
      <c r="E442" s="44"/>
      <c r="F442" s="44"/>
      <c r="G442" s="44"/>
      <c r="H442" s="45"/>
    </row>
    <row r="443" spans="1:8" ht="15" customHeight="1" x14ac:dyDescent="0.2">
      <c r="A443" s="151">
        <v>5530</v>
      </c>
      <c r="B443" s="43" t="s">
        <v>1868</v>
      </c>
      <c r="C443" s="44"/>
      <c r="D443" s="44"/>
      <c r="E443" s="44"/>
      <c r="F443" s="44"/>
      <c r="G443" s="44"/>
      <c r="H443" s="45"/>
    </row>
    <row r="444" spans="1:8" ht="15" customHeight="1" x14ac:dyDescent="0.2">
      <c r="A444" s="151">
        <v>5590</v>
      </c>
      <c r="B444" s="43" t="s">
        <v>776</v>
      </c>
      <c r="C444" s="44"/>
      <c r="D444" s="44"/>
      <c r="E444" s="44"/>
      <c r="F444" s="44"/>
      <c r="G444" s="44"/>
      <c r="H444" s="45"/>
    </row>
    <row r="445" spans="1:8" ht="15" customHeight="1" x14ac:dyDescent="0.2">
      <c r="A445" s="151">
        <v>5610</v>
      </c>
      <c r="B445" s="43" t="s">
        <v>1871</v>
      </c>
      <c r="C445" s="44"/>
      <c r="D445" s="44"/>
      <c r="E445" s="44"/>
      <c r="F445" s="44"/>
      <c r="G445" s="44"/>
      <c r="H445" s="45"/>
    </row>
    <row r="446" spans="1:8" ht="15" customHeight="1" x14ac:dyDescent="0.2">
      <c r="A446" s="151">
        <v>5621</v>
      </c>
      <c r="B446" s="43" t="s">
        <v>1873</v>
      </c>
      <c r="C446" s="44"/>
      <c r="D446" s="44"/>
      <c r="E446" s="44"/>
      <c r="F446" s="44"/>
      <c r="G446" s="44"/>
      <c r="H446" s="45"/>
    </row>
    <row r="447" spans="1:8" ht="15" customHeight="1" x14ac:dyDescent="0.2">
      <c r="A447" s="151">
        <v>5629</v>
      </c>
      <c r="B447" s="43" t="s">
        <v>1875</v>
      </c>
      <c r="C447" s="44"/>
      <c r="D447" s="44"/>
      <c r="E447" s="44"/>
      <c r="F447" s="44"/>
      <c r="G447" s="44"/>
      <c r="H447" s="45"/>
    </row>
    <row r="448" spans="1:8" ht="15" customHeight="1" x14ac:dyDescent="0.2">
      <c r="A448" s="151">
        <v>5630</v>
      </c>
      <c r="B448" s="43" t="s">
        <v>1877</v>
      </c>
      <c r="C448" s="44"/>
      <c r="D448" s="44"/>
      <c r="E448" s="44"/>
      <c r="F448" s="44"/>
      <c r="G448" s="44"/>
      <c r="H448" s="45"/>
    </row>
    <row r="449" spans="1:8" ht="15" customHeight="1" x14ac:dyDescent="0.2">
      <c r="A449" s="151">
        <v>5811</v>
      </c>
      <c r="B449" s="43" t="s">
        <v>277</v>
      </c>
      <c r="C449" s="44"/>
      <c r="D449" s="44"/>
      <c r="E449" s="44"/>
      <c r="F449" s="44"/>
      <c r="G449" s="44"/>
      <c r="H449" s="45"/>
    </row>
    <row r="450" spans="1:8" ht="15" customHeight="1" x14ac:dyDescent="0.2">
      <c r="A450" s="151">
        <v>5812</v>
      </c>
      <c r="B450" s="43" t="s">
        <v>1880</v>
      </c>
      <c r="C450" s="44"/>
      <c r="D450" s="44"/>
      <c r="E450" s="44"/>
      <c r="F450" s="44"/>
      <c r="G450" s="44"/>
      <c r="H450" s="45"/>
    </row>
    <row r="451" spans="1:8" ht="15" customHeight="1" x14ac:dyDescent="0.2">
      <c r="A451" s="151">
        <v>5813</v>
      </c>
      <c r="B451" s="43" t="s">
        <v>278</v>
      </c>
      <c r="C451" s="44"/>
      <c r="D451" s="44"/>
      <c r="E451" s="44"/>
      <c r="F451" s="44"/>
      <c r="G451" s="44"/>
      <c r="H451" s="45"/>
    </row>
    <row r="452" spans="1:8" ht="15" customHeight="1" x14ac:dyDescent="0.2">
      <c r="A452" s="151">
        <v>5814</v>
      </c>
      <c r="B452" s="43" t="s">
        <v>1883</v>
      </c>
      <c r="C452" s="44"/>
      <c r="D452" s="44"/>
      <c r="E452" s="44"/>
      <c r="F452" s="44"/>
      <c r="G452" s="44"/>
      <c r="H452" s="45"/>
    </row>
    <row r="453" spans="1:8" ht="15" customHeight="1" x14ac:dyDescent="0.2">
      <c r="A453" s="151">
        <v>5819</v>
      </c>
      <c r="B453" s="43" t="s">
        <v>1885</v>
      </c>
      <c r="C453" s="44"/>
      <c r="D453" s="44"/>
      <c r="E453" s="44"/>
      <c r="F453" s="44"/>
      <c r="G453" s="44"/>
      <c r="H453" s="45"/>
    </row>
    <row r="454" spans="1:8" ht="15" customHeight="1" x14ac:dyDescent="0.2">
      <c r="A454" s="151">
        <v>5821</v>
      </c>
      <c r="B454" s="43" t="s">
        <v>1887</v>
      </c>
      <c r="C454" s="44"/>
      <c r="D454" s="44"/>
      <c r="E454" s="44"/>
      <c r="F454" s="44"/>
      <c r="G454" s="44"/>
      <c r="H454" s="45"/>
    </row>
    <row r="455" spans="1:8" ht="15" customHeight="1" x14ac:dyDescent="0.2">
      <c r="A455" s="151">
        <v>5829</v>
      </c>
      <c r="B455" s="43" t="s">
        <v>1889</v>
      </c>
      <c r="C455" s="44"/>
      <c r="D455" s="44"/>
      <c r="E455" s="44"/>
      <c r="F455" s="44"/>
      <c r="G455" s="44"/>
      <c r="H455" s="45"/>
    </row>
    <row r="456" spans="1:8" ht="15" customHeight="1" x14ac:dyDescent="0.2">
      <c r="A456" s="151">
        <v>5911</v>
      </c>
      <c r="B456" s="43" t="s">
        <v>1891</v>
      </c>
      <c r="C456" s="44"/>
      <c r="D456" s="44"/>
      <c r="E456" s="44"/>
      <c r="F456" s="44"/>
      <c r="G456" s="44"/>
      <c r="H456" s="45"/>
    </row>
    <row r="457" spans="1:8" ht="15" customHeight="1" x14ac:dyDescent="0.2">
      <c r="A457" s="151">
        <v>5912</v>
      </c>
      <c r="B457" s="43" t="s">
        <v>1893</v>
      </c>
      <c r="C457" s="44"/>
      <c r="D457" s="44"/>
      <c r="E457" s="44"/>
      <c r="F457" s="44"/>
      <c r="G457" s="44"/>
      <c r="H457" s="45"/>
    </row>
    <row r="458" spans="1:8" ht="15" customHeight="1" x14ac:dyDescent="0.2">
      <c r="A458" s="151">
        <v>5913</v>
      </c>
      <c r="B458" s="43" t="s">
        <v>1895</v>
      </c>
      <c r="C458" s="44"/>
      <c r="D458" s="44"/>
      <c r="E458" s="44"/>
      <c r="F458" s="44"/>
      <c r="G458" s="44"/>
      <c r="H458" s="45"/>
    </row>
    <row r="459" spans="1:8" ht="15" customHeight="1" x14ac:dyDescent="0.2">
      <c r="A459" s="151">
        <v>5914</v>
      </c>
      <c r="B459" s="43" t="s">
        <v>1897</v>
      </c>
      <c r="C459" s="44"/>
      <c r="D459" s="44"/>
      <c r="E459" s="44"/>
      <c r="F459" s="44"/>
      <c r="G459" s="44"/>
      <c r="H459" s="45"/>
    </row>
    <row r="460" spans="1:8" ht="15" customHeight="1" x14ac:dyDescent="0.2">
      <c r="A460" s="151">
        <v>5920</v>
      </c>
      <c r="B460" s="43" t="s">
        <v>1899</v>
      </c>
      <c r="C460" s="44"/>
      <c r="D460" s="44"/>
      <c r="E460" s="44"/>
      <c r="F460" s="44"/>
      <c r="G460" s="44"/>
      <c r="H460" s="45"/>
    </row>
    <row r="461" spans="1:8" ht="15" customHeight="1" x14ac:dyDescent="0.2">
      <c r="A461" s="151">
        <v>6010</v>
      </c>
      <c r="B461" s="43" t="s">
        <v>1901</v>
      </c>
      <c r="C461" s="44"/>
      <c r="D461" s="44"/>
      <c r="E461" s="44"/>
      <c r="F461" s="44"/>
      <c r="G461" s="44"/>
      <c r="H461" s="45"/>
    </row>
    <row r="462" spans="1:8" ht="15" customHeight="1" x14ac:dyDescent="0.2">
      <c r="A462" s="151">
        <v>6020</v>
      </c>
      <c r="B462" s="43" t="s">
        <v>1903</v>
      </c>
      <c r="C462" s="44"/>
      <c r="D462" s="44"/>
      <c r="E462" s="44"/>
      <c r="F462" s="44"/>
      <c r="G462" s="44"/>
      <c r="H462" s="45"/>
    </row>
    <row r="463" spans="1:8" ht="15" customHeight="1" x14ac:dyDescent="0.2">
      <c r="A463" s="151">
        <v>6110</v>
      </c>
      <c r="B463" s="43" t="s">
        <v>1905</v>
      </c>
      <c r="C463" s="44"/>
      <c r="D463" s="44"/>
      <c r="E463" s="44"/>
      <c r="F463" s="44"/>
      <c r="G463" s="44"/>
      <c r="H463" s="45"/>
    </row>
    <row r="464" spans="1:8" ht="15" customHeight="1" x14ac:dyDescent="0.2">
      <c r="A464" s="151">
        <v>6120</v>
      </c>
      <c r="B464" s="43" t="s">
        <v>1907</v>
      </c>
      <c r="C464" s="44"/>
      <c r="D464" s="44"/>
      <c r="E464" s="44"/>
      <c r="F464" s="44"/>
      <c r="G464" s="44"/>
      <c r="H464" s="45"/>
    </row>
    <row r="465" spans="1:8" ht="15" customHeight="1" x14ac:dyDescent="0.2">
      <c r="A465" s="151">
        <v>6130</v>
      </c>
      <c r="B465" s="43" t="s">
        <v>1909</v>
      </c>
      <c r="C465" s="44"/>
      <c r="D465" s="44"/>
      <c r="E465" s="44"/>
      <c r="F465" s="44"/>
      <c r="G465" s="44"/>
      <c r="H465" s="45"/>
    </row>
    <row r="466" spans="1:8" ht="15" customHeight="1" x14ac:dyDescent="0.2">
      <c r="A466" s="151">
        <v>6190</v>
      </c>
      <c r="B466" s="43" t="s">
        <v>1911</v>
      </c>
      <c r="C466" s="44"/>
      <c r="D466" s="44"/>
      <c r="E466" s="44"/>
      <c r="F466" s="44"/>
      <c r="G466" s="44"/>
      <c r="H466" s="45"/>
    </row>
    <row r="467" spans="1:8" ht="15" customHeight="1" x14ac:dyDescent="0.2">
      <c r="A467" s="151">
        <v>6201</v>
      </c>
      <c r="B467" s="43" t="s">
        <v>1913</v>
      </c>
      <c r="C467" s="44"/>
      <c r="D467" s="44"/>
      <c r="E467" s="44"/>
      <c r="F467" s="44"/>
      <c r="G467" s="44"/>
      <c r="H467" s="45"/>
    </row>
    <row r="468" spans="1:8" ht="15" customHeight="1" x14ac:dyDescent="0.2">
      <c r="A468" s="151">
        <v>6202</v>
      </c>
      <c r="B468" s="43" t="s">
        <v>1915</v>
      </c>
      <c r="C468" s="44"/>
      <c r="D468" s="44"/>
      <c r="E468" s="44"/>
      <c r="F468" s="44"/>
      <c r="G468" s="44"/>
      <c r="H468" s="45"/>
    </row>
    <row r="469" spans="1:8" ht="15" customHeight="1" x14ac:dyDescent="0.2">
      <c r="A469" s="151">
        <v>6203</v>
      </c>
      <c r="B469" s="43" t="s">
        <v>1917</v>
      </c>
      <c r="C469" s="44"/>
      <c r="D469" s="44"/>
      <c r="E469" s="44"/>
      <c r="F469" s="44"/>
      <c r="G469" s="44"/>
      <c r="H469" s="45"/>
    </row>
    <row r="470" spans="1:8" ht="15" customHeight="1" x14ac:dyDescent="0.2">
      <c r="A470" s="151">
        <v>6209</v>
      </c>
      <c r="B470" s="43" t="s">
        <v>1919</v>
      </c>
      <c r="C470" s="44"/>
      <c r="D470" s="44"/>
      <c r="E470" s="44"/>
      <c r="F470" s="44"/>
      <c r="G470" s="44"/>
      <c r="H470" s="45"/>
    </row>
    <row r="471" spans="1:8" ht="15" customHeight="1" x14ac:dyDescent="0.2">
      <c r="A471" s="151">
        <v>6311</v>
      </c>
      <c r="B471" s="43" t="s">
        <v>1921</v>
      </c>
      <c r="C471" s="44"/>
      <c r="D471" s="44"/>
      <c r="E471" s="44"/>
      <c r="F471" s="44"/>
      <c r="G471" s="44"/>
      <c r="H471" s="45"/>
    </row>
    <row r="472" spans="1:8" ht="15" customHeight="1" x14ac:dyDescent="0.2">
      <c r="A472" s="151">
        <v>6312</v>
      </c>
      <c r="B472" s="43" t="s">
        <v>1923</v>
      </c>
      <c r="C472" s="44"/>
      <c r="D472" s="44"/>
      <c r="E472" s="44"/>
      <c r="F472" s="44"/>
      <c r="G472" s="44"/>
      <c r="H472" s="45"/>
    </row>
    <row r="473" spans="1:8" ht="15" customHeight="1" x14ac:dyDescent="0.2">
      <c r="A473" s="151">
        <v>6391</v>
      </c>
      <c r="B473" s="43" t="s">
        <v>1925</v>
      </c>
      <c r="C473" s="44"/>
      <c r="D473" s="44"/>
      <c r="E473" s="44"/>
      <c r="F473" s="44"/>
      <c r="G473" s="44"/>
      <c r="H473" s="45"/>
    </row>
    <row r="474" spans="1:8" ht="15" customHeight="1" x14ac:dyDescent="0.2">
      <c r="A474" s="151">
        <v>6399</v>
      </c>
      <c r="B474" s="43" t="s">
        <v>1927</v>
      </c>
      <c r="C474" s="44"/>
      <c r="D474" s="44"/>
      <c r="E474" s="44"/>
      <c r="F474" s="44"/>
      <c r="G474" s="44"/>
      <c r="H474" s="45"/>
    </row>
    <row r="475" spans="1:8" ht="15" customHeight="1" x14ac:dyDescent="0.2">
      <c r="A475" s="151">
        <v>6411</v>
      </c>
      <c r="B475" s="43" t="s">
        <v>784</v>
      </c>
      <c r="C475" s="44"/>
      <c r="D475" s="44"/>
      <c r="E475" s="44"/>
      <c r="F475" s="44"/>
      <c r="G475" s="44"/>
      <c r="H475" s="45"/>
    </row>
    <row r="476" spans="1:8" ht="15" customHeight="1" x14ac:dyDescent="0.2">
      <c r="A476" s="151">
        <v>6419</v>
      </c>
      <c r="B476" s="43" t="s">
        <v>1930</v>
      </c>
      <c r="C476" s="44"/>
      <c r="D476" s="44"/>
      <c r="E476" s="44"/>
      <c r="F476" s="44"/>
      <c r="G476" s="44"/>
      <c r="H476" s="45"/>
    </row>
    <row r="477" spans="1:8" ht="15" customHeight="1" x14ac:dyDescent="0.2">
      <c r="A477" s="151">
        <v>6420</v>
      </c>
      <c r="B477" s="43" t="s">
        <v>1932</v>
      </c>
      <c r="C477" s="44"/>
      <c r="D477" s="44"/>
      <c r="E477" s="44"/>
      <c r="F477" s="44"/>
      <c r="G477" s="44"/>
      <c r="H477" s="45"/>
    </row>
    <row r="478" spans="1:8" ht="15" customHeight="1" x14ac:dyDescent="0.2">
      <c r="A478" s="151">
        <v>6430</v>
      </c>
      <c r="B478" s="43" t="s">
        <v>1934</v>
      </c>
      <c r="C478" s="44"/>
      <c r="D478" s="44"/>
      <c r="E478" s="44"/>
      <c r="F478" s="44"/>
      <c r="G478" s="44"/>
      <c r="H478" s="45"/>
    </row>
    <row r="479" spans="1:8" ht="15" customHeight="1" x14ac:dyDescent="0.2">
      <c r="A479" s="151">
        <v>6491</v>
      </c>
      <c r="B479" s="43" t="s">
        <v>1936</v>
      </c>
      <c r="C479" s="44"/>
      <c r="D479" s="44"/>
      <c r="E479" s="44"/>
      <c r="F479" s="44"/>
      <c r="G479" s="44"/>
      <c r="H479" s="45"/>
    </row>
    <row r="480" spans="1:8" ht="15" customHeight="1" x14ac:dyDescent="0.2">
      <c r="A480" s="151">
        <v>6492</v>
      </c>
      <c r="B480" s="43" t="s">
        <v>785</v>
      </c>
      <c r="C480" s="44"/>
      <c r="D480" s="44"/>
      <c r="E480" s="44"/>
      <c r="F480" s="44"/>
      <c r="G480" s="44"/>
      <c r="H480" s="45"/>
    </row>
    <row r="481" spans="1:8" ht="15" customHeight="1" x14ac:dyDescent="0.2">
      <c r="A481" s="151">
        <v>6499</v>
      </c>
      <c r="B481" s="43" t="s">
        <v>1939</v>
      </c>
      <c r="C481" s="44"/>
      <c r="D481" s="44"/>
      <c r="E481" s="44"/>
      <c r="F481" s="44"/>
      <c r="G481" s="44"/>
      <c r="H481" s="45"/>
    </row>
    <row r="482" spans="1:8" ht="15" customHeight="1" x14ac:dyDescent="0.2">
      <c r="A482" s="151">
        <v>6511</v>
      </c>
      <c r="B482" s="43" t="s">
        <v>1941</v>
      </c>
      <c r="C482" s="44"/>
      <c r="D482" s="44"/>
      <c r="E482" s="44"/>
      <c r="F482" s="44"/>
      <c r="G482" s="44"/>
      <c r="H482" s="45"/>
    </row>
    <row r="483" spans="1:8" ht="15" customHeight="1" x14ac:dyDescent="0.2">
      <c r="A483" s="151">
        <v>6512</v>
      </c>
      <c r="B483" s="43" t="s">
        <v>787</v>
      </c>
      <c r="C483" s="44"/>
      <c r="D483" s="44"/>
      <c r="E483" s="44"/>
      <c r="F483" s="44"/>
      <c r="G483" s="44"/>
      <c r="H483" s="45"/>
    </row>
    <row r="484" spans="1:8" ht="15" customHeight="1" x14ac:dyDescent="0.2">
      <c r="A484" s="151">
        <v>6520</v>
      </c>
      <c r="B484" s="43" t="s">
        <v>1944</v>
      </c>
      <c r="C484" s="44"/>
      <c r="D484" s="44"/>
      <c r="E484" s="44"/>
      <c r="F484" s="44"/>
      <c r="G484" s="44"/>
      <c r="H484" s="45"/>
    </row>
    <row r="485" spans="1:8" ht="15" customHeight="1" x14ac:dyDescent="0.2">
      <c r="A485" s="151">
        <v>6530</v>
      </c>
      <c r="B485" s="43" t="s">
        <v>786</v>
      </c>
      <c r="C485" s="44"/>
      <c r="D485" s="44"/>
      <c r="E485" s="44"/>
      <c r="F485" s="44"/>
      <c r="G485" s="44"/>
      <c r="H485" s="45"/>
    </row>
    <row r="486" spans="1:8" ht="15" customHeight="1" x14ac:dyDescent="0.2">
      <c r="A486" s="151">
        <v>6611</v>
      </c>
      <c r="B486" s="43" t="s">
        <v>1947</v>
      </c>
      <c r="C486" s="44"/>
      <c r="D486" s="44"/>
      <c r="E486" s="44"/>
      <c r="F486" s="44"/>
      <c r="G486" s="44"/>
      <c r="H486" s="45"/>
    </row>
    <row r="487" spans="1:8" ht="15" customHeight="1" x14ac:dyDescent="0.2">
      <c r="A487" s="151">
        <v>6612</v>
      </c>
      <c r="B487" s="43" t="s">
        <v>1949</v>
      </c>
      <c r="C487" s="44"/>
      <c r="D487" s="44"/>
      <c r="E487" s="44"/>
      <c r="F487" s="44"/>
      <c r="G487" s="44"/>
      <c r="H487" s="45"/>
    </row>
    <row r="488" spans="1:8" ht="15" customHeight="1" x14ac:dyDescent="0.2">
      <c r="A488" s="151">
        <v>6619</v>
      </c>
      <c r="B488" s="43" t="s">
        <v>1951</v>
      </c>
      <c r="C488" s="44"/>
      <c r="D488" s="44"/>
      <c r="E488" s="44"/>
      <c r="F488" s="44"/>
      <c r="G488" s="44"/>
      <c r="H488" s="45"/>
    </row>
    <row r="489" spans="1:8" ht="15" customHeight="1" x14ac:dyDescent="0.2">
      <c r="A489" s="151">
        <v>6621</v>
      </c>
      <c r="B489" s="43" t="s">
        <v>1953</v>
      </c>
      <c r="C489" s="44"/>
      <c r="D489" s="44"/>
      <c r="E489" s="44"/>
      <c r="F489" s="44"/>
      <c r="G489" s="44"/>
      <c r="H489" s="45"/>
    </row>
    <row r="490" spans="1:8" ht="15" customHeight="1" x14ac:dyDescent="0.2">
      <c r="A490" s="151">
        <v>6622</v>
      </c>
      <c r="B490" s="43" t="s">
        <v>1955</v>
      </c>
      <c r="C490" s="44"/>
      <c r="D490" s="44"/>
      <c r="E490" s="44"/>
      <c r="F490" s="44"/>
      <c r="G490" s="44"/>
      <c r="H490" s="45"/>
    </row>
    <row r="491" spans="1:8" ht="15" customHeight="1" x14ac:dyDescent="0.2">
      <c r="A491" s="151">
        <v>6629</v>
      </c>
      <c r="B491" s="43" t="s">
        <v>1957</v>
      </c>
      <c r="C491" s="44"/>
      <c r="D491" s="44"/>
      <c r="E491" s="44"/>
      <c r="F491" s="44"/>
      <c r="G491" s="44"/>
      <c r="H491" s="45"/>
    </row>
    <row r="492" spans="1:8" ht="15" customHeight="1" x14ac:dyDescent="0.2">
      <c r="A492" s="151">
        <v>6630</v>
      </c>
      <c r="B492" s="43" t="s">
        <v>1959</v>
      </c>
      <c r="C492" s="44"/>
      <c r="D492" s="44"/>
      <c r="E492" s="44"/>
      <c r="F492" s="44"/>
      <c r="G492" s="44"/>
      <c r="H492" s="45"/>
    </row>
    <row r="493" spans="1:8" ht="15" customHeight="1" x14ac:dyDescent="0.2">
      <c r="A493" s="151">
        <v>6810</v>
      </c>
      <c r="B493" s="43" t="s">
        <v>1961</v>
      </c>
      <c r="C493" s="44"/>
      <c r="D493" s="44"/>
      <c r="E493" s="44"/>
      <c r="F493" s="44"/>
      <c r="G493" s="44"/>
      <c r="H493" s="45"/>
    </row>
    <row r="494" spans="1:8" ht="15" customHeight="1" x14ac:dyDescent="0.2">
      <c r="A494" s="151">
        <v>6820</v>
      </c>
      <c r="B494" s="43" t="s">
        <v>1963</v>
      </c>
      <c r="C494" s="44"/>
      <c r="D494" s="44"/>
      <c r="E494" s="44"/>
      <c r="F494" s="44"/>
      <c r="G494" s="44"/>
      <c r="H494" s="45"/>
    </row>
    <row r="495" spans="1:8" ht="15" customHeight="1" x14ac:dyDescent="0.2">
      <c r="A495" s="151">
        <v>6831</v>
      </c>
      <c r="B495" s="43" t="s">
        <v>1965</v>
      </c>
      <c r="C495" s="44"/>
      <c r="D495" s="44"/>
      <c r="E495" s="44"/>
      <c r="F495" s="44"/>
      <c r="G495" s="44"/>
      <c r="H495" s="45"/>
    </row>
    <row r="496" spans="1:8" ht="15" customHeight="1" x14ac:dyDescent="0.2">
      <c r="A496" s="151">
        <v>6832</v>
      </c>
      <c r="B496" s="43" t="s">
        <v>1967</v>
      </c>
      <c r="C496" s="44"/>
      <c r="D496" s="44"/>
      <c r="E496" s="44"/>
      <c r="F496" s="44"/>
      <c r="G496" s="44"/>
      <c r="H496" s="45"/>
    </row>
    <row r="497" spans="1:8" ht="15" customHeight="1" x14ac:dyDescent="0.2">
      <c r="A497" s="151">
        <v>6910</v>
      </c>
      <c r="B497" s="43" t="s">
        <v>1969</v>
      </c>
      <c r="C497" s="44"/>
      <c r="D497" s="44"/>
      <c r="E497" s="44"/>
      <c r="F497" s="44"/>
      <c r="G497" s="44"/>
      <c r="H497" s="45"/>
    </row>
    <row r="498" spans="1:8" ht="15" customHeight="1" x14ac:dyDescent="0.2">
      <c r="A498" s="151">
        <v>6920</v>
      </c>
      <c r="B498" s="43" t="s">
        <v>1971</v>
      </c>
      <c r="C498" s="44"/>
      <c r="D498" s="44"/>
      <c r="E498" s="44"/>
      <c r="F498" s="44"/>
      <c r="G498" s="44"/>
      <c r="H498" s="45"/>
    </row>
    <row r="499" spans="1:8" ht="15" customHeight="1" x14ac:dyDescent="0.2">
      <c r="A499" s="151">
        <v>7010</v>
      </c>
      <c r="B499" s="43" t="s">
        <v>1973</v>
      </c>
      <c r="C499" s="44"/>
      <c r="D499" s="44"/>
      <c r="E499" s="44"/>
      <c r="F499" s="44"/>
      <c r="G499" s="44"/>
      <c r="H499" s="45"/>
    </row>
    <row r="500" spans="1:8" ht="15" customHeight="1" x14ac:dyDescent="0.2">
      <c r="A500" s="151">
        <v>7021</v>
      </c>
      <c r="B500" s="43" t="s">
        <v>1975</v>
      </c>
      <c r="C500" s="44"/>
      <c r="D500" s="44"/>
      <c r="E500" s="44"/>
      <c r="F500" s="44"/>
      <c r="G500" s="44"/>
      <c r="H500" s="45"/>
    </row>
    <row r="501" spans="1:8" ht="15" customHeight="1" x14ac:dyDescent="0.2">
      <c r="A501" s="151">
        <v>7022</v>
      </c>
      <c r="B501" s="43" t="s">
        <v>1977</v>
      </c>
      <c r="C501" s="44"/>
      <c r="D501" s="44"/>
      <c r="E501" s="44"/>
      <c r="F501" s="44"/>
      <c r="G501" s="44"/>
      <c r="H501" s="45"/>
    </row>
    <row r="502" spans="1:8" ht="15" customHeight="1" x14ac:dyDescent="0.2">
      <c r="A502" s="151">
        <v>7111</v>
      </c>
      <c r="B502" s="43" t="s">
        <v>1979</v>
      </c>
      <c r="C502" s="44"/>
      <c r="D502" s="44"/>
      <c r="E502" s="44"/>
      <c r="F502" s="44"/>
      <c r="G502" s="44"/>
      <c r="H502" s="45"/>
    </row>
    <row r="503" spans="1:8" ht="15" customHeight="1" x14ac:dyDescent="0.2">
      <c r="A503" s="151">
        <v>7112</v>
      </c>
      <c r="B503" s="43" t="s">
        <v>1981</v>
      </c>
      <c r="C503" s="44"/>
      <c r="D503" s="44"/>
      <c r="E503" s="44"/>
      <c r="F503" s="44"/>
      <c r="G503" s="44"/>
      <c r="H503" s="45"/>
    </row>
    <row r="504" spans="1:8" ht="15" customHeight="1" x14ac:dyDescent="0.2">
      <c r="A504" s="151">
        <v>7120</v>
      </c>
      <c r="B504" s="43" t="s">
        <v>1070</v>
      </c>
      <c r="C504" s="44"/>
      <c r="D504" s="44"/>
      <c r="E504" s="44"/>
      <c r="F504" s="44"/>
      <c r="G504" s="44"/>
      <c r="H504" s="45"/>
    </row>
    <row r="505" spans="1:8" ht="15" customHeight="1" x14ac:dyDescent="0.2">
      <c r="A505" s="151">
        <v>7211</v>
      </c>
      <c r="B505" s="43" t="s">
        <v>1984</v>
      </c>
      <c r="C505" s="44"/>
      <c r="D505" s="44"/>
      <c r="E505" s="44"/>
      <c r="F505" s="44"/>
      <c r="G505" s="44"/>
      <c r="H505" s="45"/>
    </row>
    <row r="506" spans="1:8" ht="15" customHeight="1" x14ac:dyDescent="0.2">
      <c r="A506" s="151">
        <v>7219</v>
      </c>
      <c r="B506" s="43" t="s">
        <v>1986</v>
      </c>
      <c r="C506" s="44"/>
      <c r="D506" s="44"/>
      <c r="E506" s="44"/>
      <c r="F506" s="44"/>
      <c r="G506" s="44"/>
      <c r="H506" s="45"/>
    </row>
    <row r="507" spans="1:8" ht="15" customHeight="1" x14ac:dyDescent="0.2">
      <c r="A507" s="151">
        <v>7220</v>
      </c>
      <c r="B507" s="43" t="s">
        <v>1988</v>
      </c>
      <c r="C507" s="44"/>
      <c r="D507" s="44"/>
      <c r="E507" s="44"/>
      <c r="F507" s="44"/>
      <c r="G507" s="44"/>
      <c r="H507" s="45"/>
    </row>
    <row r="508" spans="1:8" ht="15" customHeight="1" x14ac:dyDescent="0.2">
      <c r="A508" s="151">
        <v>7311</v>
      </c>
      <c r="B508" s="43" t="s">
        <v>1990</v>
      </c>
      <c r="C508" s="44"/>
      <c r="D508" s="44"/>
      <c r="E508" s="44"/>
      <c r="F508" s="44"/>
      <c r="G508" s="44"/>
      <c r="H508" s="45"/>
    </row>
    <row r="509" spans="1:8" ht="15" customHeight="1" x14ac:dyDescent="0.2">
      <c r="A509" s="151">
        <v>7312</v>
      </c>
      <c r="B509" s="43" t="s">
        <v>1992</v>
      </c>
      <c r="C509" s="44"/>
      <c r="D509" s="44"/>
      <c r="E509" s="44"/>
      <c r="F509" s="44"/>
      <c r="G509" s="44"/>
      <c r="H509" s="45"/>
    </row>
    <row r="510" spans="1:8" ht="15" customHeight="1" x14ac:dyDescent="0.2">
      <c r="A510" s="151">
        <v>7320</v>
      </c>
      <c r="B510" s="43" t="s">
        <v>1994</v>
      </c>
      <c r="C510" s="44"/>
      <c r="D510" s="44"/>
      <c r="E510" s="44"/>
      <c r="F510" s="44"/>
      <c r="G510" s="44"/>
      <c r="H510" s="45"/>
    </row>
    <row r="511" spans="1:8" ht="15" customHeight="1" x14ac:dyDescent="0.2">
      <c r="A511" s="151">
        <v>7410</v>
      </c>
      <c r="B511" s="43" t="s">
        <v>1996</v>
      </c>
      <c r="C511" s="44"/>
      <c r="D511" s="44"/>
      <c r="E511" s="44"/>
      <c r="F511" s="44"/>
      <c r="G511" s="44"/>
      <c r="H511" s="45"/>
    </row>
    <row r="512" spans="1:8" ht="15" customHeight="1" x14ac:dyDescent="0.2">
      <c r="A512" s="151">
        <v>7420</v>
      </c>
      <c r="B512" s="43" t="s">
        <v>1071</v>
      </c>
      <c r="C512" s="44"/>
      <c r="D512" s="44"/>
      <c r="E512" s="44"/>
      <c r="F512" s="44"/>
      <c r="G512" s="44"/>
      <c r="H512" s="45"/>
    </row>
    <row r="513" spans="1:8" ht="15" customHeight="1" x14ac:dyDescent="0.2">
      <c r="A513" s="151">
        <v>7430</v>
      </c>
      <c r="B513" s="43" t="s">
        <v>1999</v>
      </c>
      <c r="C513" s="44"/>
      <c r="D513" s="44"/>
      <c r="E513" s="44"/>
      <c r="F513" s="44"/>
      <c r="G513" s="44"/>
      <c r="H513" s="45"/>
    </row>
    <row r="514" spans="1:8" ht="15" customHeight="1" x14ac:dyDescent="0.2">
      <c r="A514" s="151">
        <v>7490</v>
      </c>
      <c r="B514" s="43" t="s">
        <v>2001</v>
      </c>
      <c r="C514" s="44"/>
      <c r="D514" s="44"/>
      <c r="E514" s="44"/>
      <c r="F514" s="44"/>
      <c r="G514" s="44"/>
      <c r="H514" s="45"/>
    </row>
    <row r="515" spans="1:8" ht="15" customHeight="1" x14ac:dyDescent="0.2">
      <c r="A515" s="151">
        <v>7500</v>
      </c>
      <c r="B515" s="43" t="s">
        <v>1079</v>
      </c>
      <c r="C515" s="44"/>
      <c r="D515" s="44"/>
      <c r="E515" s="44"/>
      <c r="F515" s="44"/>
      <c r="G515" s="44"/>
      <c r="H515" s="45"/>
    </row>
    <row r="516" spans="1:8" ht="15" customHeight="1" x14ac:dyDescent="0.2">
      <c r="A516" s="151">
        <v>7711</v>
      </c>
      <c r="B516" s="43" t="s">
        <v>2004</v>
      </c>
      <c r="C516" s="44"/>
      <c r="D516" s="44"/>
      <c r="E516" s="44"/>
      <c r="F516" s="44"/>
      <c r="G516" s="44"/>
      <c r="H516" s="45"/>
    </row>
    <row r="517" spans="1:8" ht="15" customHeight="1" x14ac:dyDescent="0.2">
      <c r="A517" s="151">
        <v>7712</v>
      </c>
      <c r="B517" s="43" t="s">
        <v>2006</v>
      </c>
      <c r="C517" s="44"/>
      <c r="D517" s="44"/>
      <c r="E517" s="44"/>
      <c r="F517" s="44"/>
      <c r="G517" s="44"/>
      <c r="H517" s="45"/>
    </row>
    <row r="518" spans="1:8" ht="15" customHeight="1" x14ac:dyDescent="0.2">
      <c r="A518" s="151">
        <v>7721</v>
      </c>
      <c r="B518" s="43" t="s">
        <v>2008</v>
      </c>
      <c r="C518" s="44"/>
      <c r="D518" s="44"/>
      <c r="E518" s="44"/>
      <c r="F518" s="44"/>
      <c r="G518" s="44"/>
      <c r="H518" s="45"/>
    </row>
    <row r="519" spans="1:8" ht="15" customHeight="1" x14ac:dyDescent="0.2">
      <c r="A519" s="151">
        <v>7722</v>
      </c>
      <c r="B519" s="43" t="s">
        <v>2010</v>
      </c>
      <c r="C519" s="44"/>
      <c r="D519" s="44"/>
      <c r="E519" s="44"/>
      <c r="F519" s="44"/>
      <c r="G519" s="44"/>
      <c r="H519" s="45"/>
    </row>
    <row r="520" spans="1:8" ht="15" customHeight="1" x14ac:dyDescent="0.2">
      <c r="A520" s="151">
        <v>7729</v>
      </c>
      <c r="B520" s="43" t="s">
        <v>2012</v>
      </c>
      <c r="C520" s="44"/>
      <c r="D520" s="44"/>
      <c r="E520" s="44"/>
      <c r="F520" s="44"/>
      <c r="G520" s="44"/>
      <c r="H520" s="45"/>
    </row>
    <row r="521" spans="1:8" ht="15" customHeight="1" x14ac:dyDescent="0.2">
      <c r="A521" s="151">
        <v>7731</v>
      </c>
      <c r="B521" s="43" t="s">
        <v>2014</v>
      </c>
      <c r="C521" s="44"/>
      <c r="D521" s="44"/>
      <c r="E521" s="44"/>
      <c r="F521" s="44"/>
      <c r="G521" s="44"/>
      <c r="H521" s="45"/>
    </row>
    <row r="522" spans="1:8" ht="15" customHeight="1" x14ac:dyDescent="0.2">
      <c r="A522" s="151">
        <v>7732</v>
      </c>
      <c r="B522" s="43" t="s">
        <v>2016</v>
      </c>
      <c r="C522" s="44"/>
      <c r="D522" s="44"/>
      <c r="E522" s="44"/>
      <c r="F522" s="44"/>
      <c r="G522" s="44"/>
      <c r="H522" s="45"/>
    </row>
    <row r="523" spans="1:8" ht="15" customHeight="1" x14ac:dyDescent="0.2">
      <c r="A523" s="151">
        <v>7733</v>
      </c>
      <c r="B523" s="43" t="s">
        <v>2018</v>
      </c>
      <c r="C523" s="44"/>
      <c r="D523" s="44"/>
      <c r="E523" s="44"/>
      <c r="F523" s="44"/>
      <c r="G523" s="44"/>
      <c r="H523" s="45"/>
    </row>
    <row r="524" spans="1:8" ht="15" customHeight="1" x14ac:dyDescent="0.2">
      <c r="A524" s="151">
        <v>7734</v>
      </c>
      <c r="B524" s="43" t="s">
        <v>2020</v>
      </c>
      <c r="C524" s="44"/>
      <c r="D524" s="44"/>
      <c r="E524" s="44"/>
      <c r="F524" s="44"/>
      <c r="G524" s="44"/>
      <c r="H524" s="45"/>
    </row>
    <row r="525" spans="1:8" ht="15" customHeight="1" x14ac:dyDescent="0.2">
      <c r="A525" s="151">
        <v>7735</v>
      </c>
      <c r="B525" s="43" t="s">
        <v>2022</v>
      </c>
      <c r="C525" s="44"/>
      <c r="D525" s="44"/>
      <c r="E525" s="44"/>
      <c r="F525" s="44"/>
      <c r="G525" s="44"/>
      <c r="H525" s="45"/>
    </row>
    <row r="526" spans="1:8" ht="15" customHeight="1" x14ac:dyDescent="0.2">
      <c r="A526" s="151">
        <v>7739</v>
      </c>
      <c r="B526" s="43" t="s">
        <v>2024</v>
      </c>
      <c r="C526" s="44"/>
      <c r="D526" s="44"/>
      <c r="E526" s="44"/>
      <c r="F526" s="44"/>
      <c r="G526" s="44"/>
      <c r="H526" s="45"/>
    </row>
    <row r="527" spans="1:8" ht="15" customHeight="1" x14ac:dyDescent="0.2">
      <c r="A527" s="151">
        <v>7740</v>
      </c>
      <c r="B527" s="43" t="s">
        <v>2026</v>
      </c>
      <c r="C527" s="44"/>
      <c r="D527" s="44"/>
      <c r="E527" s="44"/>
      <c r="F527" s="44"/>
      <c r="G527" s="44"/>
      <c r="H527" s="45"/>
    </row>
    <row r="528" spans="1:8" ht="15" customHeight="1" x14ac:dyDescent="0.2">
      <c r="A528" s="151">
        <v>7810</v>
      </c>
      <c r="B528" s="43" t="s">
        <v>2028</v>
      </c>
      <c r="C528" s="44"/>
      <c r="D528" s="44"/>
      <c r="E528" s="44"/>
      <c r="F528" s="44"/>
      <c r="G528" s="44"/>
      <c r="H528" s="45"/>
    </row>
    <row r="529" spans="1:8" ht="15" customHeight="1" x14ac:dyDescent="0.2">
      <c r="A529" s="151">
        <v>7820</v>
      </c>
      <c r="B529" s="43" t="s">
        <v>2030</v>
      </c>
      <c r="C529" s="44"/>
      <c r="D529" s="44"/>
      <c r="E529" s="44"/>
      <c r="F529" s="44"/>
      <c r="G529" s="44"/>
      <c r="H529" s="45"/>
    </row>
    <row r="530" spans="1:8" ht="15" customHeight="1" x14ac:dyDescent="0.2">
      <c r="A530" s="151">
        <v>7830</v>
      </c>
      <c r="B530" s="43" t="s">
        <v>2032</v>
      </c>
      <c r="C530" s="44"/>
      <c r="D530" s="44"/>
      <c r="E530" s="44"/>
      <c r="F530" s="44"/>
      <c r="G530" s="44"/>
      <c r="H530" s="45"/>
    </row>
    <row r="531" spans="1:8" ht="15" customHeight="1" x14ac:dyDescent="0.2">
      <c r="A531" s="151">
        <v>7911</v>
      </c>
      <c r="B531" s="43" t="s">
        <v>2034</v>
      </c>
      <c r="C531" s="44"/>
      <c r="D531" s="44"/>
      <c r="E531" s="44"/>
      <c r="F531" s="44"/>
      <c r="G531" s="44"/>
      <c r="H531" s="45"/>
    </row>
    <row r="532" spans="1:8" ht="15" customHeight="1" x14ac:dyDescent="0.2">
      <c r="A532" s="151">
        <v>7912</v>
      </c>
      <c r="B532" s="43" t="s">
        <v>2036</v>
      </c>
      <c r="C532" s="44"/>
      <c r="D532" s="44"/>
      <c r="E532" s="44"/>
      <c r="F532" s="44"/>
      <c r="G532" s="44"/>
      <c r="H532" s="45"/>
    </row>
    <row r="533" spans="1:8" ht="15" customHeight="1" x14ac:dyDescent="0.2">
      <c r="A533" s="151">
        <v>7990</v>
      </c>
      <c r="B533" s="43" t="s">
        <v>2038</v>
      </c>
      <c r="C533" s="44"/>
      <c r="D533" s="44"/>
      <c r="E533" s="44"/>
      <c r="F533" s="44"/>
      <c r="G533" s="44"/>
      <c r="H533" s="45"/>
    </row>
    <row r="534" spans="1:8" ht="15" customHeight="1" x14ac:dyDescent="0.2">
      <c r="A534" s="151">
        <v>8010</v>
      </c>
      <c r="B534" s="43" t="s">
        <v>2040</v>
      </c>
      <c r="C534" s="44"/>
      <c r="D534" s="44"/>
      <c r="E534" s="44"/>
      <c r="F534" s="44"/>
      <c r="G534" s="44"/>
      <c r="H534" s="45"/>
    </row>
    <row r="535" spans="1:8" ht="15" customHeight="1" x14ac:dyDescent="0.2">
      <c r="A535" s="151">
        <v>8020</v>
      </c>
      <c r="B535" s="43" t="s">
        <v>2042</v>
      </c>
      <c r="C535" s="44"/>
      <c r="D535" s="44"/>
      <c r="E535" s="44"/>
      <c r="F535" s="44"/>
      <c r="G535" s="44"/>
      <c r="H535" s="45"/>
    </row>
    <row r="536" spans="1:8" ht="15" customHeight="1" x14ac:dyDescent="0.2">
      <c r="A536" s="151">
        <v>8030</v>
      </c>
      <c r="B536" s="43" t="s">
        <v>2044</v>
      </c>
      <c r="C536" s="44"/>
      <c r="D536" s="44"/>
      <c r="E536" s="44"/>
      <c r="F536" s="44"/>
      <c r="G536" s="44"/>
      <c r="H536" s="45"/>
    </row>
    <row r="537" spans="1:8" ht="15" customHeight="1" x14ac:dyDescent="0.2">
      <c r="A537" s="151">
        <v>8110</v>
      </c>
      <c r="B537" s="43" t="s">
        <v>2046</v>
      </c>
      <c r="C537" s="44"/>
      <c r="D537" s="44"/>
      <c r="E537" s="44"/>
      <c r="F537" s="44"/>
      <c r="G537" s="44"/>
      <c r="H537" s="45"/>
    </row>
    <row r="538" spans="1:8" ht="15" customHeight="1" x14ac:dyDescent="0.2">
      <c r="A538" s="151">
        <v>8121</v>
      </c>
      <c r="B538" s="43" t="s">
        <v>2048</v>
      </c>
      <c r="C538" s="44"/>
      <c r="D538" s="44"/>
      <c r="E538" s="44"/>
      <c r="F538" s="44"/>
      <c r="G538" s="44"/>
      <c r="H538" s="45"/>
    </row>
    <row r="539" spans="1:8" ht="15" customHeight="1" x14ac:dyDescent="0.2">
      <c r="A539" s="151">
        <v>8122</v>
      </c>
      <c r="B539" s="43" t="s">
        <v>2050</v>
      </c>
      <c r="C539" s="44"/>
      <c r="D539" s="44"/>
      <c r="E539" s="44"/>
      <c r="F539" s="44"/>
      <c r="G539" s="44"/>
      <c r="H539" s="45"/>
    </row>
    <row r="540" spans="1:8" ht="15" customHeight="1" x14ac:dyDescent="0.2">
      <c r="A540" s="151">
        <v>8129</v>
      </c>
      <c r="B540" s="43" t="s">
        <v>2052</v>
      </c>
      <c r="C540" s="44"/>
      <c r="D540" s="44"/>
      <c r="E540" s="44"/>
      <c r="F540" s="44"/>
      <c r="G540" s="44"/>
      <c r="H540" s="45"/>
    </row>
    <row r="541" spans="1:8" ht="15" customHeight="1" x14ac:dyDescent="0.2">
      <c r="A541" s="151">
        <v>8130</v>
      </c>
      <c r="B541" s="43" t="s">
        <v>2054</v>
      </c>
      <c r="C541" s="44"/>
      <c r="D541" s="44"/>
      <c r="E541" s="44"/>
      <c r="F541" s="44"/>
      <c r="G541" s="44"/>
      <c r="H541" s="45"/>
    </row>
    <row r="542" spans="1:8" ht="15" customHeight="1" x14ac:dyDescent="0.2">
      <c r="A542" s="151">
        <v>8211</v>
      </c>
      <c r="B542" s="43" t="s">
        <v>2056</v>
      </c>
      <c r="C542" s="44"/>
      <c r="D542" s="44"/>
      <c r="E542" s="44"/>
      <c r="F542" s="44"/>
      <c r="G542" s="44"/>
      <c r="H542" s="45"/>
    </row>
    <row r="543" spans="1:8" ht="15" customHeight="1" x14ac:dyDescent="0.2">
      <c r="A543" s="151">
        <v>8219</v>
      </c>
      <c r="B543" s="43" t="s">
        <v>2058</v>
      </c>
      <c r="C543" s="44"/>
      <c r="D543" s="44"/>
      <c r="E543" s="44"/>
      <c r="F543" s="44"/>
      <c r="G543" s="44"/>
      <c r="H543" s="45"/>
    </row>
    <row r="544" spans="1:8" ht="15" customHeight="1" x14ac:dyDescent="0.2">
      <c r="A544" s="151">
        <v>8220</v>
      </c>
      <c r="B544" s="43" t="s">
        <v>1073</v>
      </c>
      <c r="C544" s="44"/>
      <c r="D544" s="44"/>
      <c r="E544" s="44"/>
      <c r="F544" s="44"/>
      <c r="G544" s="44"/>
      <c r="H544" s="45"/>
    </row>
    <row r="545" spans="1:8" ht="15" customHeight="1" x14ac:dyDescent="0.2">
      <c r="A545" s="151">
        <v>8230</v>
      </c>
      <c r="B545" s="43" t="s">
        <v>2061</v>
      </c>
      <c r="C545" s="44"/>
      <c r="D545" s="44"/>
      <c r="E545" s="44"/>
      <c r="F545" s="44"/>
      <c r="G545" s="44"/>
      <c r="H545" s="45"/>
    </row>
    <row r="546" spans="1:8" ht="15" customHeight="1" x14ac:dyDescent="0.2">
      <c r="A546" s="151">
        <v>8291</v>
      </c>
      <c r="B546" s="43" t="s">
        <v>2063</v>
      </c>
      <c r="C546" s="44"/>
      <c r="D546" s="44"/>
      <c r="E546" s="44"/>
      <c r="F546" s="44"/>
      <c r="G546" s="44"/>
      <c r="H546" s="45"/>
    </row>
    <row r="547" spans="1:8" ht="15" customHeight="1" x14ac:dyDescent="0.2">
      <c r="A547" s="151">
        <v>8292</v>
      </c>
      <c r="B547" s="43" t="s">
        <v>1072</v>
      </c>
      <c r="C547" s="44"/>
      <c r="D547" s="44"/>
      <c r="E547" s="44"/>
      <c r="F547" s="44"/>
      <c r="G547" s="44"/>
      <c r="H547" s="45"/>
    </row>
    <row r="548" spans="1:8" ht="15" customHeight="1" x14ac:dyDescent="0.2">
      <c r="A548" s="151">
        <v>8299</v>
      </c>
      <c r="B548" s="43" t="s">
        <v>2066</v>
      </c>
      <c r="C548" s="44"/>
      <c r="D548" s="44"/>
      <c r="E548" s="44"/>
      <c r="F548" s="44"/>
      <c r="G548" s="44"/>
      <c r="H548" s="45"/>
    </row>
    <row r="549" spans="1:8" ht="15" customHeight="1" x14ac:dyDescent="0.2">
      <c r="A549" s="151">
        <v>8411</v>
      </c>
      <c r="B549" s="43" t="s">
        <v>2068</v>
      </c>
      <c r="C549" s="44"/>
      <c r="D549" s="44"/>
      <c r="E549" s="44"/>
      <c r="F549" s="44"/>
      <c r="G549" s="44"/>
      <c r="H549" s="45"/>
    </row>
    <row r="550" spans="1:8" ht="15" customHeight="1" x14ac:dyDescent="0.2">
      <c r="A550" s="151">
        <v>8412</v>
      </c>
      <c r="B550" s="43" t="s">
        <v>2070</v>
      </c>
      <c r="C550" s="44"/>
      <c r="D550" s="44"/>
      <c r="E550" s="44"/>
      <c r="F550" s="44"/>
      <c r="G550" s="44"/>
      <c r="H550" s="45"/>
    </row>
    <row r="551" spans="1:8" ht="15" customHeight="1" x14ac:dyDescent="0.2">
      <c r="A551" s="151">
        <v>8413</v>
      </c>
      <c r="B551" s="43" t="s">
        <v>2072</v>
      </c>
      <c r="C551" s="44"/>
      <c r="D551" s="44"/>
      <c r="E551" s="44"/>
      <c r="F551" s="44"/>
      <c r="G551" s="44"/>
      <c r="H551" s="45"/>
    </row>
    <row r="552" spans="1:8" ht="15" customHeight="1" x14ac:dyDescent="0.2">
      <c r="A552" s="151">
        <v>8421</v>
      </c>
      <c r="B552" s="43" t="s">
        <v>1074</v>
      </c>
      <c r="C552" s="44"/>
      <c r="D552" s="44"/>
      <c r="E552" s="44"/>
      <c r="F552" s="44"/>
      <c r="G552" s="44"/>
      <c r="H552" s="45"/>
    </row>
    <row r="553" spans="1:8" ht="15" customHeight="1" x14ac:dyDescent="0.2">
      <c r="A553" s="151">
        <v>8422</v>
      </c>
      <c r="B553" s="43" t="s">
        <v>1075</v>
      </c>
      <c r="C553" s="44"/>
      <c r="D553" s="44"/>
      <c r="E553" s="44"/>
      <c r="F553" s="44"/>
      <c r="G553" s="44"/>
      <c r="H553" s="45"/>
    </row>
    <row r="554" spans="1:8" ht="15" customHeight="1" x14ac:dyDescent="0.2">
      <c r="A554" s="151">
        <v>8423</v>
      </c>
      <c r="B554" s="43" t="s">
        <v>1076</v>
      </c>
      <c r="C554" s="44"/>
      <c r="D554" s="44"/>
      <c r="E554" s="44"/>
      <c r="F554" s="44"/>
      <c r="G554" s="44"/>
      <c r="H554" s="45"/>
    </row>
    <row r="555" spans="1:8" ht="15" customHeight="1" x14ac:dyDescent="0.2">
      <c r="A555" s="151">
        <v>8424</v>
      </c>
      <c r="B555" s="43" t="s">
        <v>2077</v>
      </c>
      <c r="C555" s="44"/>
      <c r="D555" s="44"/>
      <c r="E555" s="44"/>
      <c r="F555" s="44"/>
      <c r="G555" s="44"/>
      <c r="H555" s="45"/>
    </row>
    <row r="556" spans="1:8" ht="15" customHeight="1" x14ac:dyDescent="0.2">
      <c r="A556" s="151">
        <v>8425</v>
      </c>
      <c r="B556" s="43" t="s">
        <v>2079</v>
      </c>
      <c r="C556" s="44"/>
      <c r="D556" s="44"/>
      <c r="E556" s="44"/>
      <c r="F556" s="44"/>
      <c r="G556" s="44"/>
      <c r="H556" s="45"/>
    </row>
    <row r="557" spans="1:8" ht="15" customHeight="1" x14ac:dyDescent="0.2">
      <c r="A557" s="151">
        <v>8430</v>
      </c>
      <c r="B557" s="43" t="s">
        <v>2081</v>
      </c>
      <c r="C557" s="44"/>
      <c r="D557" s="44"/>
      <c r="E557" s="44"/>
      <c r="F557" s="44"/>
      <c r="G557" s="44"/>
      <c r="H557" s="45"/>
    </row>
    <row r="558" spans="1:8" ht="15" customHeight="1" x14ac:dyDescent="0.2">
      <c r="A558" s="151">
        <v>8510</v>
      </c>
      <c r="B558" s="43" t="s">
        <v>1077</v>
      </c>
      <c r="C558" s="44"/>
      <c r="D558" s="44"/>
      <c r="E558" s="44"/>
      <c r="F558" s="44"/>
      <c r="G558" s="44"/>
      <c r="H558" s="45"/>
    </row>
    <row r="559" spans="1:8" ht="15" customHeight="1" x14ac:dyDescent="0.2">
      <c r="A559" s="151">
        <v>8520</v>
      </c>
      <c r="B559" s="43" t="s">
        <v>1078</v>
      </c>
      <c r="C559" s="44"/>
      <c r="D559" s="44"/>
      <c r="E559" s="44"/>
      <c r="F559" s="44"/>
      <c r="G559" s="44"/>
      <c r="H559" s="45"/>
    </row>
    <row r="560" spans="1:8" ht="15" customHeight="1" x14ac:dyDescent="0.2">
      <c r="A560" s="151">
        <v>8531</v>
      </c>
      <c r="B560" s="43" t="s">
        <v>2085</v>
      </c>
      <c r="C560" s="44"/>
      <c r="D560" s="44"/>
      <c r="E560" s="44"/>
      <c r="F560" s="44"/>
      <c r="G560" s="44"/>
      <c r="H560" s="45"/>
    </row>
    <row r="561" spans="1:8" ht="15" customHeight="1" x14ac:dyDescent="0.2">
      <c r="A561" s="151">
        <v>8532</v>
      </c>
      <c r="B561" s="43" t="s">
        <v>2087</v>
      </c>
      <c r="C561" s="44"/>
      <c r="D561" s="44"/>
      <c r="E561" s="44"/>
      <c r="F561" s="44"/>
      <c r="G561" s="44"/>
      <c r="H561" s="45"/>
    </row>
    <row r="562" spans="1:8" ht="15" customHeight="1" x14ac:dyDescent="0.2">
      <c r="A562" s="151">
        <v>8541</v>
      </c>
      <c r="B562" s="43" t="s">
        <v>2089</v>
      </c>
      <c r="C562" s="44"/>
      <c r="D562" s="44"/>
      <c r="E562" s="44"/>
      <c r="F562" s="44"/>
      <c r="G562" s="44"/>
      <c r="H562" s="45"/>
    </row>
    <row r="563" spans="1:8" ht="15" customHeight="1" x14ac:dyDescent="0.2">
      <c r="A563" s="151">
        <v>8542</v>
      </c>
      <c r="B563" s="43" t="s">
        <v>2091</v>
      </c>
      <c r="C563" s="44"/>
      <c r="D563" s="44"/>
      <c r="E563" s="44"/>
      <c r="F563" s="44"/>
      <c r="G563" s="44"/>
      <c r="H563" s="45"/>
    </row>
    <row r="564" spans="1:8" ht="15" customHeight="1" x14ac:dyDescent="0.2">
      <c r="A564" s="151">
        <v>8551</v>
      </c>
      <c r="B564" s="43" t="s">
        <v>2093</v>
      </c>
      <c r="C564" s="44"/>
      <c r="D564" s="44"/>
      <c r="E564" s="44"/>
      <c r="F564" s="44"/>
      <c r="G564" s="44"/>
      <c r="H564" s="45"/>
    </row>
    <row r="565" spans="1:8" ht="15" customHeight="1" x14ac:dyDescent="0.2">
      <c r="A565" s="151">
        <v>8552</v>
      </c>
      <c r="B565" s="43" t="s">
        <v>2095</v>
      </c>
      <c r="C565" s="44"/>
      <c r="D565" s="44"/>
      <c r="E565" s="44"/>
      <c r="F565" s="44"/>
      <c r="G565" s="44"/>
      <c r="H565" s="45"/>
    </row>
    <row r="566" spans="1:8" ht="15" customHeight="1" x14ac:dyDescent="0.2">
      <c r="A566" s="151">
        <v>8553</v>
      </c>
      <c r="B566" s="43" t="s">
        <v>2097</v>
      </c>
      <c r="C566" s="44"/>
      <c r="D566" s="44"/>
      <c r="E566" s="44"/>
      <c r="F566" s="44"/>
      <c r="G566" s="44"/>
      <c r="H566" s="45"/>
    </row>
    <row r="567" spans="1:8" ht="15" customHeight="1" x14ac:dyDescent="0.2">
      <c r="A567" s="151">
        <v>8559</v>
      </c>
      <c r="B567" s="43" t="s">
        <v>2099</v>
      </c>
      <c r="C567" s="44"/>
      <c r="D567" s="44"/>
      <c r="E567" s="44"/>
      <c r="F567" s="44"/>
      <c r="G567" s="44"/>
      <c r="H567" s="45"/>
    </row>
    <row r="568" spans="1:8" ht="15" customHeight="1" x14ac:dyDescent="0.2">
      <c r="A568" s="151">
        <v>8560</v>
      </c>
      <c r="B568" s="43" t="s">
        <v>2101</v>
      </c>
      <c r="C568" s="44"/>
      <c r="D568" s="44"/>
      <c r="E568" s="44"/>
      <c r="F568" s="44"/>
      <c r="G568" s="44"/>
      <c r="H568" s="45"/>
    </row>
    <row r="569" spans="1:8" ht="15" customHeight="1" x14ac:dyDescent="0.2">
      <c r="A569" s="151">
        <v>8610</v>
      </c>
      <c r="B569" s="43" t="s">
        <v>2103</v>
      </c>
      <c r="C569" s="44"/>
      <c r="D569" s="44"/>
      <c r="E569" s="44"/>
      <c r="F569" s="44"/>
      <c r="G569" s="44"/>
      <c r="H569" s="45"/>
    </row>
    <row r="570" spans="1:8" ht="15" customHeight="1" x14ac:dyDescent="0.2">
      <c r="A570" s="151">
        <v>8621</v>
      </c>
      <c r="B570" s="43" t="s">
        <v>2105</v>
      </c>
      <c r="C570" s="44"/>
      <c r="D570" s="44"/>
      <c r="E570" s="44"/>
      <c r="F570" s="44"/>
      <c r="G570" s="44"/>
      <c r="H570" s="45"/>
    </row>
    <row r="571" spans="1:8" ht="15" customHeight="1" x14ac:dyDescent="0.2">
      <c r="A571" s="151">
        <v>8622</v>
      </c>
      <c r="B571" s="43" t="s">
        <v>2107</v>
      </c>
      <c r="C571" s="44"/>
      <c r="D571" s="44"/>
      <c r="E571" s="44"/>
      <c r="F571" s="44"/>
      <c r="G571" s="44"/>
      <c r="H571" s="45"/>
    </row>
    <row r="572" spans="1:8" ht="15" customHeight="1" x14ac:dyDescent="0.2">
      <c r="A572" s="151">
        <v>8623</v>
      </c>
      <c r="B572" s="43" t="s">
        <v>2109</v>
      </c>
      <c r="C572" s="44"/>
      <c r="D572" s="44"/>
      <c r="E572" s="44"/>
      <c r="F572" s="44"/>
      <c r="G572" s="44"/>
      <c r="H572" s="45"/>
    </row>
    <row r="573" spans="1:8" ht="15" customHeight="1" x14ac:dyDescent="0.2">
      <c r="A573" s="151">
        <v>8690</v>
      </c>
      <c r="B573" s="43" t="s">
        <v>2111</v>
      </c>
      <c r="C573" s="44"/>
      <c r="D573" s="44"/>
      <c r="E573" s="44"/>
      <c r="F573" s="44"/>
      <c r="G573" s="44"/>
      <c r="H573" s="45"/>
    </row>
    <row r="574" spans="1:8" ht="15" customHeight="1" x14ac:dyDescent="0.2">
      <c r="A574" s="151">
        <v>8710</v>
      </c>
      <c r="B574" s="43" t="s">
        <v>2113</v>
      </c>
      <c r="C574" s="44"/>
      <c r="D574" s="44"/>
      <c r="E574" s="44"/>
      <c r="F574" s="44"/>
      <c r="G574" s="44"/>
      <c r="H574" s="45"/>
    </row>
    <row r="575" spans="1:8" ht="15" customHeight="1" x14ac:dyDescent="0.2">
      <c r="A575" s="151">
        <v>8720</v>
      </c>
      <c r="B575" s="43" t="s">
        <v>2115</v>
      </c>
      <c r="C575" s="44"/>
      <c r="D575" s="44"/>
      <c r="E575" s="44"/>
      <c r="F575" s="44"/>
      <c r="G575" s="44"/>
      <c r="H575" s="45"/>
    </row>
    <row r="576" spans="1:8" ht="15" customHeight="1" x14ac:dyDescent="0.2">
      <c r="A576" s="151">
        <v>8730</v>
      </c>
      <c r="B576" s="43" t="s">
        <v>2117</v>
      </c>
      <c r="C576" s="44"/>
      <c r="D576" s="44"/>
      <c r="E576" s="44"/>
      <c r="F576" s="44"/>
      <c r="G576" s="44"/>
      <c r="H576" s="45"/>
    </row>
    <row r="577" spans="1:8" ht="15" customHeight="1" x14ac:dyDescent="0.2">
      <c r="A577" s="151">
        <v>8790</v>
      </c>
      <c r="B577" s="43" t="s">
        <v>2119</v>
      </c>
      <c r="C577" s="44"/>
      <c r="D577" s="44"/>
      <c r="E577" s="44"/>
      <c r="F577" s="44"/>
      <c r="G577" s="44"/>
      <c r="H577" s="45"/>
    </row>
    <row r="578" spans="1:8" ht="15" customHeight="1" x14ac:dyDescent="0.2">
      <c r="A578" s="151">
        <v>8810</v>
      </c>
      <c r="B578" s="43" t="s">
        <v>2121</v>
      </c>
      <c r="C578" s="44"/>
      <c r="D578" s="44"/>
      <c r="E578" s="44"/>
      <c r="F578" s="44"/>
      <c r="G578" s="44"/>
      <c r="H578" s="45"/>
    </row>
    <row r="579" spans="1:8" ht="15" customHeight="1" x14ac:dyDescent="0.2">
      <c r="A579" s="151">
        <v>8891</v>
      </c>
      <c r="B579" s="43" t="s">
        <v>2123</v>
      </c>
      <c r="C579" s="44"/>
      <c r="D579" s="44"/>
      <c r="E579" s="44"/>
      <c r="F579" s="44"/>
      <c r="G579" s="44"/>
      <c r="H579" s="45"/>
    </row>
    <row r="580" spans="1:8" ht="15" customHeight="1" x14ac:dyDescent="0.2">
      <c r="A580" s="151">
        <v>8899</v>
      </c>
      <c r="B580" s="43" t="s">
        <v>2125</v>
      </c>
      <c r="C580" s="44"/>
      <c r="D580" s="44"/>
      <c r="E580" s="44"/>
      <c r="F580" s="44"/>
      <c r="G580" s="44"/>
      <c r="H580" s="45"/>
    </row>
    <row r="581" spans="1:8" ht="15" customHeight="1" x14ac:dyDescent="0.2">
      <c r="A581" s="151">
        <v>9001</v>
      </c>
      <c r="B581" s="43" t="s">
        <v>2127</v>
      </c>
      <c r="C581" s="44"/>
      <c r="D581" s="44"/>
      <c r="E581" s="44"/>
      <c r="F581" s="44"/>
      <c r="G581" s="44"/>
      <c r="H581" s="45"/>
    </row>
    <row r="582" spans="1:8" ht="15" customHeight="1" x14ac:dyDescent="0.2">
      <c r="A582" s="151">
        <v>9002</v>
      </c>
      <c r="B582" s="43" t="s">
        <v>2129</v>
      </c>
      <c r="C582" s="44"/>
      <c r="D582" s="44"/>
      <c r="E582" s="44"/>
      <c r="F582" s="44"/>
      <c r="G582" s="44"/>
      <c r="H582" s="45"/>
    </row>
    <row r="583" spans="1:8" ht="15" customHeight="1" x14ac:dyDescent="0.2">
      <c r="A583" s="151">
        <v>9003</v>
      </c>
      <c r="B583" s="43" t="s">
        <v>2131</v>
      </c>
      <c r="C583" s="44"/>
      <c r="D583" s="44"/>
      <c r="E583" s="44"/>
      <c r="F583" s="44"/>
      <c r="G583" s="44"/>
      <c r="H583" s="45"/>
    </row>
    <row r="584" spans="1:8" ht="15" customHeight="1" x14ac:dyDescent="0.2">
      <c r="A584" s="151">
        <v>9004</v>
      </c>
      <c r="B584" s="43" t="s">
        <v>2133</v>
      </c>
      <c r="C584" s="44"/>
      <c r="D584" s="44"/>
      <c r="E584" s="44"/>
      <c r="F584" s="44"/>
      <c r="G584" s="44"/>
      <c r="H584" s="45"/>
    </row>
    <row r="585" spans="1:8" ht="15" customHeight="1" x14ac:dyDescent="0.2">
      <c r="A585" s="151">
        <v>9101</v>
      </c>
      <c r="B585" s="43" t="s">
        <v>2135</v>
      </c>
      <c r="C585" s="44"/>
      <c r="D585" s="44"/>
      <c r="E585" s="44"/>
      <c r="F585" s="44"/>
      <c r="G585" s="44"/>
      <c r="H585" s="45"/>
    </row>
    <row r="586" spans="1:8" ht="15" customHeight="1" x14ac:dyDescent="0.2">
      <c r="A586" s="151">
        <v>9102</v>
      </c>
      <c r="B586" s="43" t="s">
        <v>2137</v>
      </c>
      <c r="C586" s="44"/>
      <c r="D586" s="44"/>
      <c r="E586" s="44"/>
      <c r="F586" s="44"/>
      <c r="G586" s="44"/>
      <c r="H586" s="45"/>
    </row>
    <row r="587" spans="1:8" ht="15" customHeight="1" x14ac:dyDescent="0.2">
      <c r="A587" s="151">
        <v>9103</v>
      </c>
      <c r="B587" s="43" t="s">
        <v>2139</v>
      </c>
      <c r="C587" s="44"/>
      <c r="D587" s="44"/>
      <c r="E587" s="44"/>
      <c r="F587" s="44"/>
      <c r="G587" s="44"/>
      <c r="H587" s="45"/>
    </row>
    <row r="588" spans="1:8" ht="15" customHeight="1" x14ac:dyDescent="0.2">
      <c r="A588" s="151">
        <v>9104</v>
      </c>
      <c r="B588" s="43" t="s">
        <v>2141</v>
      </c>
      <c r="C588" s="44"/>
      <c r="D588" s="44"/>
      <c r="E588" s="44"/>
      <c r="F588" s="44"/>
      <c r="G588" s="44"/>
      <c r="H588" s="45"/>
    </row>
    <row r="589" spans="1:8" ht="15" customHeight="1" x14ac:dyDescent="0.2">
      <c r="A589" s="151">
        <v>9200</v>
      </c>
      <c r="B589" s="43" t="s">
        <v>2143</v>
      </c>
      <c r="C589" s="44"/>
      <c r="D589" s="44"/>
      <c r="E589" s="44"/>
      <c r="F589" s="44"/>
      <c r="G589" s="44"/>
      <c r="H589" s="45"/>
    </row>
    <row r="590" spans="1:8" ht="15" customHeight="1" x14ac:dyDescent="0.2">
      <c r="A590" s="151">
        <v>9311</v>
      </c>
      <c r="B590" s="43" t="s">
        <v>2145</v>
      </c>
      <c r="C590" s="44"/>
      <c r="D590" s="44"/>
      <c r="E590" s="44"/>
      <c r="F590" s="44"/>
      <c r="G590" s="44"/>
      <c r="H590" s="45"/>
    </row>
    <row r="591" spans="1:8" ht="15" customHeight="1" x14ac:dyDescent="0.2">
      <c r="A591" s="151">
        <v>9312</v>
      </c>
      <c r="B591" s="43" t="s">
        <v>2147</v>
      </c>
      <c r="C591" s="44"/>
      <c r="D591" s="44"/>
      <c r="E591" s="44"/>
      <c r="F591" s="44"/>
      <c r="G591" s="44"/>
      <c r="H591" s="45"/>
    </row>
    <row r="592" spans="1:8" ht="15" customHeight="1" x14ac:dyDescent="0.2">
      <c r="A592" s="151">
        <v>9313</v>
      </c>
      <c r="B592" s="43" t="s">
        <v>2149</v>
      </c>
      <c r="C592" s="44"/>
      <c r="D592" s="44"/>
      <c r="E592" s="44"/>
      <c r="F592" s="44"/>
      <c r="G592" s="44"/>
      <c r="H592" s="45"/>
    </row>
    <row r="593" spans="1:8" ht="15" customHeight="1" x14ac:dyDescent="0.2">
      <c r="A593" s="151">
        <v>9319</v>
      </c>
      <c r="B593" s="43" t="s">
        <v>2151</v>
      </c>
      <c r="C593" s="44"/>
      <c r="D593" s="44"/>
      <c r="E593" s="44"/>
      <c r="F593" s="44"/>
      <c r="G593" s="44"/>
      <c r="H593" s="45"/>
    </row>
    <row r="594" spans="1:8" ht="15" customHeight="1" x14ac:dyDescent="0.2">
      <c r="A594" s="151">
        <v>9321</v>
      </c>
      <c r="B594" s="43" t="s">
        <v>2153</v>
      </c>
      <c r="C594" s="44"/>
      <c r="D594" s="44"/>
      <c r="E594" s="44"/>
      <c r="F594" s="44"/>
      <c r="G594" s="44"/>
      <c r="H594" s="45"/>
    </row>
    <row r="595" spans="1:8" ht="15" customHeight="1" x14ac:dyDescent="0.2">
      <c r="A595" s="151">
        <v>9329</v>
      </c>
      <c r="B595" s="43" t="s">
        <v>2155</v>
      </c>
      <c r="C595" s="44"/>
      <c r="D595" s="44"/>
      <c r="E595" s="44"/>
      <c r="F595" s="44"/>
      <c r="G595" s="44"/>
      <c r="H595" s="45"/>
    </row>
    <row r="596" spans="1:8" ht="15" customHeight="1" x14ac:dyDescent="0.2">
      <c r="A596" s="151">
        <v>9411</v>
      </c>
      <c r="B596" s="43" t="s">
        <v>2157</v>
      </c>
      <c r="C596" s="44"/>
      <c r="D596" s="44"/>
      <c r="E596" s="44"/>
      <c r="F596" s="44"/>
      <c r="G596" s="44"/>
      <c r="H596" s="45"/>
    </row>
    <row r="597" spans="1:8" ht="15" customHeight="1" x14ac:dyDescent="0.2">
      <c r="A597" s="151">
        <v>9412</v>
      </c>
      <c r="B597" s="43" t="s">
        <v>2159</v>
      </c>
      <c r="C597" s="44"/>
      <c r="D597" s="44"/>
      <c r="E597" s="44"/>
      <c r="F597" s="44"/>
      <c r="G597" s="44"/>
      <c r="H597" s="45"/>
    </row>
    <row r="598" spans="1:8" ht="15" customHeight="1" x14ac:dyDescent="0.2">
      <c r="A598" s="151">
        <v>9420</v>
      </c>
      <c r="B598" s="43" t="s">
        <v>2161</v>
      </c>
      <c r="C598" s="44"/>
      <c r="D598" s="44"/>
      <c r="E598" s="44"/>
      <c r="F598" s="44"/>
      <c r="G598" s="44"/>
      <c r="H598" s="45"/>
    </row>
    <row r="599" spans="1:8" ht="15" customHeight="1" x14ac:dyDescent="0.2">
      <c r="A599" s="151">
        <v>9491</v>
      </c>
      <c r="B599" s="43" t="s">
        <v>2163</v>
      </c>
      <c r="C599" s="44"/>
      <c r="D599" s="44"/>
      <c r="E599" s="44"/>
      <c r="F599" s="44"/>
      <c r="G599" s="44"/>
      <c r="H599" s="45"/>
    </row>
    <row r="600" spans="1:8" ht="15" customHeight="1" x14ac:dyDescent="0.2">
      <c r="A600" s="151">
        <v>9492</v>
      </c>
      <c r="B600" s="43" t="s">
        <v>2165</v>
      </c>
      <c r="C600" s="44"/>
      <c r="D600" s="44"/>
      <c r="E600" s="44"/>
      <c r="F600" s="44"/>
      <c r="G600" s="44"/>
      <c r="H600" s="45"/>
    </row>
    <row r="601" spans="1:8" ht="15" customHeight="1" x14ac:dyDescent="0.2">
      <c r="A601" s="151">
        <v>9499</v>
      </c>
      <c r="B601" s="43" t="s">
        <v>2167</v>
      </c>
      <c r="C601" s="44"/>
      <c r="D601" s="44"/>
      <c r="E601" s="44"/>
      <c r="F601" s="44"/>
      <c r="G601" s="44"/>
      <c r="H601" s="45"/>
    </row>
    <row r="602" spans="1:8" ht="15" customHeight="1" x14ac:dyDescent="0.2">
      <c r="A602" s="151">
        <v>9511</v>
      </c>
      <c r="B602" s="43" t="s">
        <v>49</v>
      </c>
      <c r="C602" s="44"/>
      <c r="D602" s="44"/>
      <c r="E602" s="44"/>
      <c r="F602" s="44"/>
      <c r="G602" s="44"/>
      <c r="H602" s="45"/>
    </row>
    <row r="603" spans="1:8" ht="15" customHeight="1" x14ac:dyDescent="0.2">
      <c r="A603" s="151">
        <v>9512</v>
      </c>
      <c r="B603" s="43" t="s">
        <v>51</v>
      </c>
      <c r="C603" s="44"/>
      <c r="D603" s="44"/>
      <c r="E603" s="44"/>
      <c r="F603" s="44"/>
      <c r="G603" s="44"/>
      <c r="H603" s="45"/>
    </row>
    <row r="604" spans="1:8" ht="15" customHeight="1" x14ac:dyDescent="0.2">
      <c r="A604" s="151">
        <v>9521</v>
      </c>
      <c r="B604" s="43" t="s">
        <v>53</v>
      </c>
      <c r="C604" s="44"/>
      <c r="D604" s="44"/>
      <c r="E604" s="44"/>
      <c r="F604" s="44"/>
      <c r="G604" s="44"/>
      <c r="H604" s="45"/>
    </row>
    <row r="605" spans="1:8" ht="15" customHeight="1" x14ac:dyDescent="0.2">
      <c r="A605" s="151">
        <v>9522</v>
      </c>
      <c r="B605" s="43" t="s">
        <v>55</v>
      </c>
      <c r="C605" s="44"/>
      <c r="D605" s="44"/>
      <c r="E605" s="44"/>
      <c r="F605" s="44"/>
      <c r="G605" s="44"/>
      <c r="H605" s="45"/>
    </row>
    <row r="606" spans="1:8" ht="15" customHeight="1" x14ac:dyDescent="0.2">
      <c r="A606" s="151">
        <v>9523</v>
      </c>
      <c r="B606" s="43" t="s">
        <v>57</v>
      </c>
      <c r="C606" s="44"/>
      <c r="D606" s="44"/>
      <c r="E606" s="44"/>
      <c r="F606" s="44"/>
      <c r="G606" s="44"/>
      <c r="H606" s="45"/>
    </row>
    <row r="607" spans="1:8" ht="15" customHeight="1" x14ac:dyDescent="0.2">
      <c r="A607" s="151">
        <v>9524</v>
      </c>
      <c r="B607" s="43" t="s">
        <v>59</v>
      </c>
      <c r="C607" s="44"/>
      <c r="D607" s="44"/>
      <c r="E607" s="44"/>
      <c r="F607" s="44"/>
      <c r="G607" s="44"/>
      <c r="H607" s="45"/>
    </row>
    <row r="608" spans="1:8" ht="15" customHeight="1" x14ac:dyDescent="0.2">
      <c r="A608" s="151">
        <v>9525</v>
      </c>
      <c r="B608" s="43" t="s">
        <v>775</v>
      </c>
      <c r="C608" s="44"/>
      <c r="D608" s="44"/>
      <c r="E608" s="44"/>
      <c r="F608" s="44"/>
      <c r="G608" s="44"/>
      <c r="H608" s="45"/>
    </row>
    <row r="609" spans="1:8" ht="15" customHeight="1" x14ac:dyDescent="0.2">
      <c r="A609" s="151">
        <v>9529</v>
      </c>
      <c r="B609" s="43" t="s">
        <v>62</v>
      </c>
      <c r="C609" s="44"/>
      <c r="D609" s="44"/>
      <c r="E609" s="44"/>
      <c r="F609" s="44"/>
      <c r="G609" s="44"/>
      <c r="H609" s="45"/>
    </row>
    <row r="610" spans="1:8" ht="15" customHeight="1" x14ac:dyDescent="0.2">
      <c r="A610" s="151">
        <v>9601</v>
      </c>
      <c r="B610" s="43" t="s">
        <v>64</v>
      </c>
      <c r="C610" s="44"/>
      <c r="D610" s="44"/>
      <c r="E610" s="44"/>
      <c r="F610" s="44"/>
      <c r="G610" s="44"/>
      <c r="H610" s="45"/>
    </row>
    <row r="611" spans="1:8" ht="15" customHeight="1" x14ac:dyDescent="0.2">
      <c r="A611" s="151">
        <v>9602</v>
      </c>
      <c r="B611" s="43" t="s">
        <v>1080</v>
      </c>
      <c r="C611" s="44"/>
      <c r="D611" s="44"/>
      <c r="E611" s="44"/>
      <c r="F611" s="44"/>
      <c r="G611" s="44"/>
      <c r="H611" s="45"/>
    </row>
    <row r="612" spans="1:8" ht="15" customHeight="1" x14ac:dyDescent="0.2">
      <c r="A612" s="151">
        <v>9603</v>
      </c>
      <c r="B612" s="43" t="s">
        <v>1081</v>
      </c>
      <c r="C612" s="44"/>
      <c r="D612" s="44"/>
      <c r="E612" s="44"/>
      <c r="F612" s="44"/>
      <c r="G612" s="44"/>
      <c r="H612" s="45"/>
    </row>
    <row r="613" spans="1:8" ht="15" customHeight="1" x14ac:dyDescent="0.2">
      <c r="A613" s="151">
        <v>9604</v>
      </c>
      <c r="B613" s="43" t="s">
        <v>68</v>
      </c>
      <c r="C613" s="44"/>
      <c r="D613" s="44"/>
      <c r="E613" s="44"/>
      <c r="F613" s="44"/>
      <c r="G613" s="44"/>
      <c r="H613" s="45"/>
    </row>
    <row r="614" spans="1:8" ht="15" customHeight="1" x14ac:dyDescent="0.2">
      <c r="A614" s="151">
        <v>9609</v>
      </c>
      <c r="B614" s="43" t="s">
        <v>70</v>
      </c>
      <c r="C614" s="44"/>
      <c r="D614" s="44"/>
      <c r="E614" s="44"/>
      <c r="F614" s="44"/>
      <c r="G614" s="44"/>
      <c r="H614" s="45"/>
    </row>
    <row r="615" spans="1:8" ht="15" customHeight="1" x14ac:dyDescent="0.2">
      <c r="A615" s="151">
        <v>9700</v>
      </c>
      <c r="B615" s="43" t="s">
        <v>1082</v>
      </c>
      <c r="C615" s="44"/>
      <c r="D615" s="44"/>
      <c r="E615" s="44"/>
      <c r="F615" s="44"/>
      <c r="G615" s="44"/>
      <c r="H615" s="45"/>
    </row>
    <row r="616" spans="1:8" ht="15" customHeight="1" x14ac:dyDescent="0.2">
      <c r="A616" s="151">
        <v>9810</v>
      </c>
      <c r="B616" s="43" t="s">
        <v>73</v>
      </c>
      <c r="C616" s="44"/>
      <c r="D616" s="44"/>
      <c r="E616" s="44"/>
      <c r="F616" s="44"/>
      <c r="G616" s="44"/>
      <c r="H616" s="45"/>
    </row>
    <row r="617" spans="1:8" ht="15" customHeight="1" x14ac:dyDescent="0.2">
      <c r="A617" s="151">
        <v>9820</v>
      </c>
      <c r="B617" s="43" t="s">
        <v>1083</v>
      </c>
      <c r="C617" s="44"/>
      <c r="D617" s="44"/>
      <c r="E617" s="44"/>
      <c r="F617" s="44"/>
      <c r="G617" s="44"/>
      <c r="H617" s="45"/>
    </row>
    <row r="618" spans="1:8" ht="15" customHeight="1" x14ac:dyDescent="0.2">
      <c r="A618" s="152">
        <v>9900</v>
      </c>
      <c r="B618" s="46" t="s">
        <v>76</v>
      </c>
      <c r="C618" s="47"/>
      <c r="D618" s="47"/>
      <c r="E618" s="47"/>
      <c r="F618" s="47"/>
      <c r="G618" s="47"/>
      <c r="H618" s="48"/>
    </row>
  </sheetData>
  <sheetProtection password="C79A" sheet="1" objects="1" scenarios="1"/>
  <mergeCells count="2">
    <mergeCell ref="B3:H3"/>
    <mergeCell ref="A2:H2"/>
  </mergeCells>
  <phoneticPr fontId="16" type="noConversion"/>
  <hyperlinks>
    <hyperlink ref="E1" location="Obrazac!A1" display="Obrazac"/>
    <hyperlink ref="F1" location="Kontrole!A1" display="Kontrole"/>
    <hyperlink ref="H1" location="Promjene!A1" display="Promjene"/>
    <hyperlink ref="B1" location="Novosti!A1" display="Upute"/>
    <hyperlink ref="C1" location="Upute!A1" display="Upute"/>
    <hyperlink ref="G1" location="ZupOpc!A1" display="Županije i općine"/>
    <hyperlink ref="D1" location="RefStr!A1" display="Referentna stranica"/>
  </hyperlinks>
  <pageMargins left="0.75" right="0.75" top="1" bottom="1" header="0.5" footer="0.5"/>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showRowColHeaders="0" workbookViewId="0">
      <pane ySplit="1" topLeftCell="A2" activePane="bottomLeft" state="frozen"/>
      <selection activeCell="I15" sqref="I15"/>
      <selection pane="bottomLeft" activeCell="E1" sqref="E1"/>
    </sheetView>
  </sheetViews>
  <sheetFormatPr defaultColWidth="0" defaultRowHeight="12.75" zeroHeight="1" x14ac:dyDescent="0.2"/>
  <cols>
    <col min="1" max="1" width="14.140625" style="4" customWidth="1"/>
    <col min="2" max="8" width="14.7109375" style="3" customWidth="1"/>
    <col min="9" max="9" width="1.140625" style="3" customWidth="1"/>
    <col min="10" max="16384" width="0" style="3" hidden="1"/>
  </cols>
  <sheetData>
    <row r="1" spans="1:8" customFormat="1" ht="36.75" customHeight="1" x14ac:dyDescent="0.2">
      <c r="A1" s="33" t="s">
        <v>310</v>
      </c>
      <c r="B1" s="34" t="s">
        <v>311</v>
      </c>
      <c r="C1" s="34" t="s">
        <v>287</v>
      </c>
      <c r="D1" s="34" t="s">
        <v>295</v>
      </c>
      <c r="E1" s="34" t="s">
        <v>340</v>
      </c>
      <c r="F1" s="34" t="s">
        <v>312</v>
      </c>
      <c r="G1" s="34" t="s">
        <v>314</v>
      </c>
      <c r="H1" s="34" t="s">
        <v>313</v>
      </c>
    </row>
    <row r="2" spans="1:8" ht="46.5" customHeight="1" x14ac:dyDescent="0.2">
      <c r="A2" s="373" t="s">
        <v>769</v>
      </c>
      <c r="B2" s="374"/>
      <c r="C2" s="374"/>
      <c r="D2" s="374"/>
      <c r="E2" s="374"/>
      <c r="F2" s="374"/>
      <c r="G2" s="374"/>
      <c r="H2" s="375"/>
    </row>
    <row r="3" spans="1:8" ht="18" customHeight="1" x14ac:dyDescent="0.2">
      <c r="A3" s="35" t="s">
        <v>782</v>
      </c>
      <c r="B3" s="376" t="s">
        <v>768</v>
      </c>
      <c r="C3" s="377"/>
      <c r="D3" s="377"/>
      <c r="E3" s="377"/>
      <c r="F3" s="377"/>
      <c r="G3" s="377"/>
      <c r="H3" s="378"/>
    </row>
    <row r="4" spans="1:8" ht="15" customHeight="1" x14ac:dyDescent="0.2">
      <c r="A4" s="36" t="s">
        <v>1234</v>
      </c>
      <c r="B4" s="379" t="s">
        <v>1235</v>
      </c>
      <c r="C4" s="380"/>
      <c r="D4" s="380"/>
      <c r="E4" s="380"/>
      <c r="F4" s="380"/>
      <c r="G4" s="380"/>
      <c r="H4" s="381"/>
    </row>
    <row r="5" spans="1:8" ht="15" customHeight="1" x14ac:dyDescent="0.2">
      <c r="A5" s="37" t="s">
        <v>1221</v>
      </c>
      <c r="B5" s="382" t="s">
        <v>1222</v>
      </c>
      <c r="C5" s="383"/>
      <c r="D5" s="383"/>
      <c r="E5" s="383"/>
      <c r="F5" s="383"/>
      <c r="G5" s="383"/>
      <c r="H5" s="384"/>
    </row>
    <row r="6" spans="1:8" ht="30" customHeight="1" x14ac:dyDescent="0.2">
      <c r="A6" s="37" t="s">
        <v>342</v>
      </c>
      <c r="B6" s="382" t="s">
        <v>1346</v>
      </c>
      <c r="C6" s="383"/>
      <c r="D6" s="383"/>
      <c r="E6" s="383"/>
      <c r="F6" s="383"/>
      <c r="G6" s="383"/>
      <c r="H6" s="384"/>
    </row>
    <row r="7" spans="1:8" ht="15" customHeight="1" x14ac:dyDescent="0.2">
      <c r="A7" s="37" t="s">
        <v>1302</v>
      </c>
      <c r="B7" s="382" t="s">
        <v>1303</v>
      </c>
      <c r="C7" s="383"/>
      <c r="D7" s="383"/>
      <c r="E7" s="383"/>
      <c r="F7" s="383"/>
      <c r="G7" s="383"/>
      <c r="H7" s="384"/>
    </row>
    <row r="8" spans="1:8" ht="15" customHeight="1" x14ac:dyDescent="0.2">
      <c r="A8" s="37" t="s">
        <v>1302</v>
      </c>
      <c r="B8" s="382" t="s">
        <v>1304</v>
      </c>
      <c r="C8" s="383"/>
      <c r="D8" s="383"/>
      <c r="E8" s="383"/>
      <c r="F8" s="383"/>
      <c r="G8" s="383"/>
      <c r="H8" s="384"/>
    </row>
    <row r="9" spans="1:8" ht="18.75" customHeight="1" x14ac:dyDescent="0.2">
      <c r="A9" s="37" t="s">
        <v>1302</v>
      </c>
      <c r="B9" s="382" t="s">
        <v>1306</v>
      </c>
      <c r="C9" s="383"/>
      <c r="D9" s="383"/>
      <c r="E9" s="383"/>
      <c r="F9" s="383"/>
      <c r="G9" s="383"/>
      <c r="H9" s="384"/>
    </row>
    <row r="10" spans="1:8" ht="35.25" customHeight="1" x14ac:dyDescent="0.2">
      <c r="A10" s="37" t="s">
        <v>554</v>
      </c>
      <c r="B10" s="370" t="s">
        <v>1681</v>
      </c>
      <c r="C10" s="371"/>
      <c r="D10" s="371"/>
      <c r="E10" s="371"/>
      <c r="F10" s="371"/>
      <c r="G10" s="371"/>
      <c r="H10" s="372"/>
    </row>
    <row r="11" spans="1:8" ht="35.1" customHeight="1" x14ac:dyDescent="0.2">
      <c r="A11" s="37" t="s">
        <v>1670</v>
      </c>
      <c r="B11" s="370" t="s">
        <v>1674</v>
      </c>
      <c r="C11" s="371"/>
      <c r="D11" s="371"/>
      <c r="E11" s="371"/>
      <c r="F11" s="371"/>
      <c r="G11" s="371"/>
      <c r="H11" s="372"/>
    </row>
    <row r="12" spans="1:8" ht="35.1" customHeight="1" x14ac:dyDescent="0.2">
      <c r="A12" s="37" t="s">
        <v>1740</v>
      </c>
      <c r="B12" s="370" t="s">
        <v>557</v>
      </c>
      <c r="C12" s="371"/>
      <c r="D12" s="371"/>
      <c r="E12" s="371"/>
      <c r="F12" s="371"/>
      <c r="G12" s="371"/>
      <c r="H12" s="372"/>
    </row>
    <row r="13" spans="1:8" ht="35.1" customHeight="1" x14ac:dyDescent="0.2">
      <c r="A13" s="37" t="s">
        <v>555</v>
      </c>
      <c r="B13" s="370" t="s">
        <v>556</v>
      </c>
      <c r="C13" s="371"/>
      <c r="D13" s="371"/>
      <c r="E13" s="371"/>
      <c r="F13" s="371"/>
      <c r="G13" s="371"/>
      <c r="H13" s="372"/>
    </row>
    <row r="14" spans="1:8" ht="35.1" customHeight="1" x14ac:dyDescent="0.2">
      <c r="A14" s="37" t="s">
        <v>1587</v>
      </c>
      <c r="B14" s="370" t="s">
        <v>1588</v>
      </c>
      <c r="C14" s="371"/>
      <c r="D14" s="371"/>
      <c r="E14" s="371"/>
      <c r="F14" s="371"/>
      <c r="G14" s="371"/>
      <c r="H14" s="372"/>
    </row>
    <row r="15" spans="1:8" ht="39.75" customHeight="1" x14ac:dyDescent="0.2">
      <c r="A15" s="37" t="s">
        <v>1219</v>
      </c>
      <c r="B15" s="370" t="s">
        <v>1220</v>
      </c>
      <c r="C15" s="371"/>
      <c r="D15" s="371"/>
      <c r="E15" s="371"/>
      <c r="F15" s="371"/>
      <c r="G15" s="371"/>
      <c r="H15" s="372"/>
    </row>
    <row r="16" spans="1:8" ht="6" customHeight="1" x14ac:dyDescent="0.2"/>
  </sheetData>
  <sheetProtection password="C79A" sheet="1" objects="1" scenarios="1"/>
  <mergeCells count="14">
    <mergeCell ref="B6:H6"/>
    <mergeCell ref="B7:H7"/>
    <mergeCell ref="B8:H8"/>
    <mergeCell ref="B9:H9"/>
    <mergeCell ref="B12:H12"/>
    <mergeCell ref="B11:H11"/>
    <mergeCell ref="B15:H15"/>
    <mergeCell ref="B13:H13"/>
    <mergeCell ref="B14:H14"/>
    <mergeCell ref="A2:H2"/>
    <mergeCell ref="B10:H10"/>
    <mergeCell ref="B3:H3"/>
    <mergeCell ref="B4:H4"/>
    <mergeCell ref="B5:H5"/>
  </mergeCells>
  <phoneticPr fontId="16" type="noConversion"/>
  <hyperlinks>
    <hyperlink ref="E1" location="Obrazac!A1" display="Obrazac"/>
    <hyperlink ref="F1" location="Kontrole!A1" display="Kontrole"/>
    <hyperlink ref="B1" location="Novosti!A1" display="Upute"/>
    <hyperlink ref="C1" location="Upute!A1" display="Upute"/>
    <hyperlink ref="G1" location="ZupOpc!A1" display="Županije i općine"/>
    <hyperlink ref="D1" location="RefStr!A1" display="Referentna stranica"/>
    <hyperlink ref="H1" location="Djelat!A1" display="Djelatnosti"/>
  </hyperlinks>
  <pageMargins left="0.75" right="0.75" top="1" bottom="1" header="0.5" footer="0.5"/>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5</vt:i4>
      </vt:variant>
    </vt:vector>
  </HeadingPairs>
  <TitlesOfParts>
    <vt:vector size="14" baseType="lpstr">
      <vt:lpstr>Novosti</vt:lpstr>
      <vt:lpstr>Upute</vt:lpstr>
      <vt:lpstr>RefStr</vt:lpstr>
      <vt:lpstr>Obrazac</vt:lpstr>
      <vt:lpstr>PraviPod</vt:lpstr>
      <vt:lpstr>Kontrole</vt:lpstr>
      <vt:lpstr>ZupOpc</vt:lpstr>
      <vt:lpstr>Djelat</vt:lpstr>
      <vt:lpstr>Promjene</vt:lpstr>
      <vt:lpstr>Obrazac!Ispis_naslova</vt:lpstr>
      <vt:lpstr>Novosti!Podrucje_ispisa</vt:lpstr>
      <vt:lpstr>Obrazac!Podrucje_ispisa</vt:lpstr>
      <vt:lpstr>RefStr!Podrucje_ispisa</vt:lpstr>
      <vt:lpstr>Upute!Podrucje_ispisa</vt:lpstr>
    </vt:vector>
  </TitlesOfParts>
  <Company>Zavod za platni promet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Server_statistike</dc:creator>
  <cp:lastModifiedBy>Đurđica Krtanjek</cp:lastModifiedBy>
  <cp:lastPrinted>2014-06-11T12:41:02Z</cp:lastPrinted>
  <dcterms:created xsi:type="dcterms:W3CDTF">2001-11-21T09:32:18Z</dcterms:created>
  <dcterms:modified xsi:type="dcterms:W3CDTF">2014-06-21T18:28:54Z</dcterms:modified>
</cp:coreProperties>
</file>